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звіт" sheetId="3" r:id="rId3"/>
    <sheet name="Лист6" sheetId="4" r:id="rId4"/>
    <sheet name="Лист5" sheetId="5" r:id="rId5"/>
    <sheet name="Лист4" sheetId="6" r:id="rId6"/>
    <sheet name="Лист8" sheetId="7" r:id="rId7"/>
    <sheet name="Лист7" sheetId="8" r:id="rId8"/>
  </sheets>
  <externalReferences>
    <externalReference r:id="rId11"/>
  </externalReferences>
  <definedNames>
    <definedName name="_xlnm.Print_Area" localSheetId="2">'звіт'!$A$1:$O$118</definedName>
    <definedName name="_xlnm.Print_Area" localSheetId="1">'паспорт'!$A$1:$P$115</definedName>
  </definedNames>
  <calcPr fullCalcOnLoad="1"/>
</workbook>
</file>

<file path=xl/sharedStrings.xml><?xml version="1.0" encoding="utf-8"?>
<sst xmlns="http://schemas.openxmlformats.org/spreadsheetml/2006/main" count="695" uniqueCount="252">
  <si>
    <t>Затверджено</t>
  </si>
  <si>
    <t>Наказ Міністерства фінансів</t>
  </si>
  <si>
    <t>України</t>
  </si>
  <si>
    <t>_____________ № _____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</si>
  <si>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</si>
  <si>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</si>
  <si>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</si>
  <si>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 xml:space="preserve">і наказ </t>
  </si>
  <si>
    <t>_____________________________ (найменування місцевого фінансового</t>
  </si>
  <si>
    <t>органу)</t>
  </si>
  <si>
    <t>_____________ № ______</t>
  </si>
  <si>
    <t>ПАСПОРТ</t>
  </si>
  <si>
    <t xml:space="preserve">  бюджетної програми місцевого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</si>
  <si>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</si>
  <si>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</si>
  <si>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</si>
  <si>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Завдання</t>
  </si>
  <si>
    <t>№ з/п</t>
  </si>
  <si>
    <t>(тис. грн)</t>
  </si>
  <si>
    <t>Напрями використання бюджетних коштів</t>
  </si>
  <si>
    <t>Квартал</t>
  </si>
  <si>
    <t>Півріччя</t>
  </si>
  <si>
    <t>9 місяців</t>
  </si>
  <si>
    <t>Рік</t>
  </si>
  <si>
    <t>загальний</t>
  </si>
  <si>
    <t>фонд</t>
  </si>
  <si>
    <t>спеціаль-</t>
  </si>
  <si>
    <t>ний фонд</t>
  </si>
  <si>
    <t>разом</t>
  </si>
  <si>
    <t xml:space="preserve">                      КЕКВ</t>
  </si>
  <si>
    <t>Назва згідно з економічною класифікацією видатків</t>
  </si>
  <si>
    <t xml:space="preserve">                      ККК</t>
  </si>
  <si>
    <t>Назва згідно з класифікацією кредитування</t>
  </si>
  <si>
    <t>Код державної/ регіональної цільової програми</t>
  </si>
  <si>
    <t>Найменування державної/ регіональної цільової програми</t>
  </si>
  <si>
    <t>Державні цільові програми – всього</t>
  </si>
  <si>
    <t>Регіональні цільові програми – всього</t>
  </si>
  <si>
    <t>РАЗОМ державні / регіональні цільові програми</t>
  </si>
  <si>
    <t>№</t>
  </si>
  <si>
    <t>з/п</t>
  </si>
  <si>
    <t>Одини-ця виміру</t>
  </si>
  <si>
    <t>Джерело інформа-ції</t>
  </si>
  <si>
    <t>загаль-ний</t>
  </si>
  <si>
    <t>загаль-</t>
  </si>
  <si>
    <t>ний</t>
  </si>
  <si>
    <t>Завдання 1</t>
  </si>
  <si>
    <t>затрат</t>
  </si>
  <si>
    <t>продукту</t>
  </si>
  <si>
    <t>ефективності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</si>
  <si>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</si>
  <si>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</si>
  <si>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</si>
  <si>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</si>
  <si>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</si>
  <si>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</si>
  <si>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</si>
  <si>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 xml:space="preserve">План звітного періоду </t>
  </si>
  <si>
    <t>Прогноз до кінця реалізації проекту (програми)</t>
  </si>
  <si>
    <t>Пояснення, що характеризують джерела фінансування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</si>
  <si>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</si>
  <si>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</si>
  <si>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</si>
  <si>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</si>
  <si>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</si>
  <si>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</si>
  <si>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 xml:space="preserve">Інші джерела фінансування (за видами) </t>
  </si>
  <si>
    <t>Інвестиційний проект (програма) 2</t>
  </si>
  <si>
    <t xml:space="preserve">ВСЬОГО </t>
  </si>
  <si>
    <r>
      <t>1</t>
    </r>
    <r>
      <rPr>
        <sz val="12"/>
        <rFont val="Times New Roman"/>
        <family val="1"/>
      </rPr>
      <t xml:space="preserve"> Пункт 13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</si>
  <si>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Керівник установи головного розпорядника</t>
  </si>
  <si>
    <t>бюджетних коштів</t>
  </si>
  <si>
    <t xml:space="preserve">                                                                                        __________  ________________________</t>
  </si>
  <si>
    <t xml:space="preserve">                                                                                                          (підпис)          (ініціали та прізвище)</t>
  </si>
  <si>
    <t>ПОГОДЖЕНО:</t>
  </si>
  <si>
    <t>Керівник фінансового органу                                     __________  ________________________</t>
  </si>
  <si>
    <t xml:space="preserve">                                                                                                          (підпис)          (ініціали та прізвище)            </t>
  </si>
  <si>
    <t xml:space="preserve"> бюджету на 2012 рік 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</si>
  <si>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</si>
  <si>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</si>
  <si>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</si>
  <si>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</si>
  <si>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</si>
  <si>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</si>
  <si>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</si>
  <si>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</si>
  <si>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</si>
  <si>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</si>
  <si>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</si>
  <si>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</si>
  <si>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</si>
  <si>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</si>
  <si>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</si>
  <si>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</si>
  <si>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</si>
  <si>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</si>
  <si>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</si>
  <si>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</si>
  <si>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</si>
  <si>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</si>
  <si>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</si>
  <si>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</si>
  <si>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</si>
  <si>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</si>
  <si>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</si>
  <si>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</si>
  <si>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</si>
  <si>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</si>
  <si>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</si>
  <si>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</si>
  <si>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</si>
  <si>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</si>
  <si>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</si>
  <si>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</si>
  <si>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</si>
  <si>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</si>
  <si>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</si>
  <si>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</si>
  <si>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</si>
  <si>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</si>
  <si>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</si>
  <si>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</si>
  <si>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</si>
  <si>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</si>
  <si>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</si>
  <si>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</si>
  <si>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</si>
  <si>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</si>
  <si>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</si>
  <si>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</si>
  <si>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</si>
  <si>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</si>
  <si>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</si>
  <si>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</si>
  <si>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</si>
  <si>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</si>
  <si>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</si>
  <si>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</si>
  <si>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</si>
  <si>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</si>
  <si>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</si>
  <si>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</si>
  <si>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</si>
  <si>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</si>
  <si>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</si>
  <si>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</si>
  <si>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</si>
  <si>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</si>
  <si>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</si>
  <si>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</si>
  <si>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</si>
  <si>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</si>
  <si>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</si>
  <si>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</si>
  <si>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</si>
  <si>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та зі спеціального фонду</t>
  </si>
  <si>
    <t xml:space="preserve"> тис. гривень, у тому числі</t>
  </si>
  <si>
    <t>спеціаль-ний фонд</t>
  </si>
  <si>
    <t xml:space="preserve"> із загального фонду </t>
  </si>
  <si>
    <t>тис.гривень</t>
  </si>
  <si>
    <t>тис. гривень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</si>
  <si>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</si>
  <si>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</si>
  <si>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</si>
  <si>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</si>
  <si>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</si>
  <si>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</si>
  <si>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</si>
  <si>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</si>
  <si>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</si>
  <si>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</si>
  <si>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</si>
  <si>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</si>
  <si>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</si>
  <si>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</si>
  <si>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</si>
  <si>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</si>
  <si>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</si>
  <si>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</si>
  <si>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</si>
  <si>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</si>
  <si>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</si>
  <si>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</si>
  <si>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показник</t>
  </si>
  <si>
    <t>Пояснення щодо розбіжностей у виконанні результативних показників</t>
  </si>
  <si>
    <t xml:space="preserve">показник 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</si>
  <si>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</si>
  <si>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</si>
  <si>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</si>
  <si>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</si>
  <si>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</si>
  <si>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</si>
  <si>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</si>
  <si>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</si>
  <si>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</si>
  <si>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 xml:space="preserve"> Керівник установи</t>
  </si>
  <si>
    <t xml:space="preserve"> головного розпорядника</t>
  </si>
  <si>
    <t>Напрями використання бюджетних коштів1</t>
  </si>
  <si>
    <t>Затверджено паспортом  бюджетної програми на звітний період</t>
  </si>
  <si>
    <t xml:space="preserve">                                                            (підпис)             </t>
  </si>
  <si>
    <t xml:space="preserve"> (прізвище та ініціали)</t>
  </si>
  <si>
    <t xml:space="preserve">                                                            (підпис)            </t>
  </si>
  <si>
    <t xml:space="preserve">  (прізвище та ініціали)</t>
  </si>
  <si>
    <t xml:space="preserve"> бюджетних коштів                   </t>
  </si>
  <si>
    <t xml:space="preserve"> Керівник фінансового органу   </t>
  </si>
  <si>
    <t>Управління праці та соціального захисту населення виконкому Тернівської районної у місті ради</t>
  </si>
  <si>
    <t>3.</t>
  </si>
  <si>
    <t xml:space="preserve">Надання фінансової підтримки громадським організаціям інвалідів і ветеранів, діяльність яких має соціальну спрямованість </t>
  </si>
  <si>
    <t>2.</t>
  </si>
  <si>
    <t>1.</t>
  </si>
  <si>
    <t>4.</t>
  </si>
  <si>
    <t>5.</t>
  </si>
  <si>
    <t>6.</t>
  </si>
  <si>
    <t>7.</t>
  </si>
  <si>
    <t xml:space="preserve"> Обсяг бюджетного призначення – </t>
  </si>
  <si>
    <t>Завдання, спрямовані на досягнення мети, визначеної паспортом бюджетної програми:</t>
  </si>
  <si>
    <t>8.</t>
  </si>
  <si>
    <t xml:space="preserve">Обсяги фінансування бюджетної програми: </t>
  </si>
  <si>
    <t>9.</t>
  </si>
  <si>
    <t xml:space="preserve">Коди економічної класифікації видатків: </t>
  </si>
  <si>
    <t xml:space="preserve">Коди класифікації кредитування: </t>
  </si>
  <si>
    <t>10.</t>
  </si>
  <si>
    <t>11.</t>
  </si>
  <si>
    <t xml:space="preserve"> Перелік державних/регіональних цільових програм, що виконуються у складі бюджетної програми:</t>
  </si>
  <si>
    <t>12.</t>
  </si>
  <si>
    <t xml:space="preserve">Результативні   показники,  що  характеризують  виконання бюджетної програми і використовуються при проведенні моніторингу та оцінки: </t>
  </si>
  <si>
    <t>13.</t>
  </si>
  <si>
    <r>
      <t>Джерела фінансування інвестиційних проектів (програм)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:</t>
    </r>
  </si>
  <si>
    <t xml:space="preserve">Мета бюджетної програми </t>
  </si>
  <si>
    <t>Підстави для виконання бюджетної програми</t>
  </si>
  <si>
    <t>Оплата послуг (крім комунальних)</t>
  </si>
  <si>
    <t xml:space="preserve">Інші поточні трансферти населенню  </t>
  </si>
  <si>
    <t>грн.</t>
  </si>
  <si>
    <r>
      <t>показник</t>
    </r>
    <r>
      <rPr>
        <sz val="12"/>
        <rFont val="Times New Roman"/>
        <family val="1"/>
      </rPr>
      <t xml:space="preserve"> </t>
    </r>
  </si>
  <si>
    <r>
      <t>якості</t>
    </r>
    <r>
      <rPr>
        <vertAlign val="superscript"/>
        <sz val="12"/>
        <rFont val="Times New Roman"/>
        <family val="1"/>
      </rPr>
      <t>2</t>
    </r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</si>
  <si>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</si>
  <si>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</si>
  <si>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</si>
  <si>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</si>
  <si>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</si>
  <si>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 xml:space="preserve"> 1 липня  2012 року</t>
  </si>
  <si>
    <t xml:space="preserve"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t>
  </si>
  <si>
    <t>чисельність фізичних осіб, яким виплачується компенсація за надання соціальних послуг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</si>
  <si>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</si>
  <si>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</si>
  <si>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</si>
  <si>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</si>
  <si>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</si>
  <si>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</si>
  <si>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</si>
  <si>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 xml:space="preserve"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</si>
  <si>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Конституція України, Бюджетний кодекс України, Закон України "Про державний бюджет на 2012 рік", Наказ Міністерства фінансів України від 09.07.2010 № 679 "Про деякі питання проведення експерименту із запровадження програмно-цільового методу складання та виконання місцевих бюджетів", Постанова 558 від 29.04.2004 " Про затвердження Порядку призначення і виплати компенсації фізичним особамм, які надають соціальні послуги", рішення Криворізької міської ради від 30.03.2011 №259 "Про обсяг і межі повноважень районних у місті рад та їх виконавчих органів"  рішення виконкому Тернівської районної у місті ради "Про районний у місті бюджет на 2012 рік" від 29.12.2011 №116 </t>
  </si>
  <si>
    <r>
      <t>КВАРТАЛЬНИЙ</t>
    </r>
    <r>
      <rPr>
        <sz val="12"/>
        <rFont val="Times New Roman"/>
        <family val="1"/>
      </rPr>
      <t xml:space="preserve"> (РІЧНИЙ) ЗВІТ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</si>
</sst>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color indexed="8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 indent="4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11" fillId="2" borderId="0" xfId="0" applyNumberFormat="1" applyFont="1" applyFill="1" applyAlignment="1" applyProtection="1">
      <alignment/>
      <protection/>
    </xf>
    <xf numFmtId="168" fontId="12" fillId="2" borderId="11" xfId="0" applyNumberFormat="1" applyFont="1" applyFill="1" applyBorder="1" applyAlignment="1" applyProtection="1">
      <alignment/>
      <protection/>
    </xf>
    <xf numFmtId="168" fontId="0" fillId="2" borderId="0" xfId="0" applyNumberFormat="1" applyFill="1" applyAlignment="1" applyProtection="1">
      <alignment horizontal="right"/>
      <protection/>
    </xf>
    <xf numFmtId="0" fontId="13" fillId="2" borderId="11" xfId="0" applyFont="1" applyFill="1" applyBorder="1" applyAlignment="1">
      <alignment/>
    </xf>
    <xf numFmtId="168" fontId="13" fillId="2" borderId="11" xfId="0" applyNumberFormat="1" applyFont="1" applyFill="1" applyBorder="1" applyAlignment="1" applyProtection="1">
      <alignment horizontal="left"/>
      <protection/>
    </xf>
    <xf numFmtId="168" fontId="0" fillId="2" borderId="0" xfId="0" applyNumberFormat="1" applyFill="1" applyAlignment="1" applyProtection="1">
      <alignment/>
      <protection/>
    </xf>
    <xf numFmtId="0" fontId="10" fillId="0" borderId="0" xfId="0" applyFont="1" applyBorder="1" applyAlignment="1">
      <alignment/>
    </xf>
    <xf numFmtId="2" fontId="11" fillId="0" borderId="0" xfId="0" applyNumberFormat="1" applyFont="1" applyFill="1" applyAlignment="1" applyProtection="1">
      <alignment/>
      <protection/>
    </xf>
    <xf numFmtId="168" fontId="12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3" fillId="0" borderId="11" xfId="0" applyFont="1" applyFill="1" applyBorder="1" applyAlignment="1">
      <alignment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2" fillId="2" borderId="0" xfId="0" applyNumberFormat="1" applyFont="1" applyFill="1" applyAlignment="1" applyProtection="1">
      <alignment/>
      <protection/>
    </xf>
    <xf numFmtId="168" fontId="14" fillId="2" borderId="11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168" fontId="12" fillId="0" borderId="0" xfId="0" applyNumberFormat="1" applyFont="1" applyFill="1" applyAlignment="1" applyProtection="1">
      <alignment/>
      <protection/>
    </xf>
    <xf numFmtId="168" fontId="14" fillId="0" borderId="11" xfId="0" applyNumberFormat="1" applyFont="1" applyFill="1" applyBorder="1" applyAlignment="1" applyProtection="1">
      <alignment horizontal="left"/>
      <protection/>
    </xf>
    <xf numFmtId="168" fontId="14" fillId="2" borderId="11" xfId="0" applyNumberFormat="1" applyFont="1" applyFill="1" applyBorder="1" applyAlignment="1" applyProtection="1">
      <alignment/>
      <protection/>
    </xf>
    <xf numFmtId="168" fontId="14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2" fillId="2" borderId="11" xfId="0" applyNumberFormat="1" applyFont="1" applyFill="1" applyBorder="1" applyAlignment="1" applyProtection="1" quotePrefix="1">
      <alignment horizontal="left"/>
      <protection/>
    </xf>
    <xf numFmtId="168" fontId="12" fillId="0" borderId="11" xfId="0" applyNumberFormat="1" applyFont="1" applyFill="1" applyBorder="1" applyAlignment="1" applyProtection="1" quotePrefix="1">
      <alignment horizontal="left"/>
      <protection/>
    </xf>
    <xf numFmtId="0" fontId="14" fillId="2" borderId="12" xfId="0" applyFont="1" applyFill="1" applyBorder="1" applyAlignment="1">
      <alignment horizontal="right"/>
    </xf>
    <xf numFmtId="168" fontId="14" fillId="2" borderId="12" xfId="0" applyNumberFormat="1" applyFont="1" applyFill="1" applyBorder="1" applyAlignment="1" applyProtection="1">
      <alignment/>
      <protection/>
    </xf>
    <xf numFmtId="168" fontId="0" fillId="2" borderId="12" xfId="0" applyNumberFormat="1" applyFill="1" applyBorder="1" applyAlignment="1" applyProtection="1">
      <alignment/>
      <protection/>
    </xf>
    <xf numFmtId="0" fontId="14" fillId="0" borderId="12" xfId="0" applyFont="1" applyFill="1" applyBorder="1" applyAlignment="1">
      <alignment horizontal="right"/>
    </xf>
    <xf numFmtId="168" fontId="14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4" fillId="2" borderId="0" xfId="0" applyFont="1" applyFill="1" applyAlignment="1">
      <alignment horizontal="right"/>
    </xf>
    <xf numFmtId="168" fontId="14" fillId="2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right"/>
    </xf>
    <xf numFmtId="168" fontId="14" fillId="0" borderId="0" xfId="0" applyNumberFormat="1" applyFont="1" applyFill="1" applyAlignment="1" applyProtection="1">
      <alignment/>
      <protection/>
    </xf>
    <xf numFmtId="168" fontId="15" fillId="2" borderId="13" xfId="0" applyNumberFormat="1" applyFont="1" applyFill="1" applyBorder="1" applyAlignment="1" applyProtection="1">
      <alignment horizontal="center"/>
      <protection/>
    </xf>
    <xf numFmtId="168" fontId="13" fillId="2" borderId="0" xfId="0" applyNumberFormat="1" applyFont="1" applyFill="1" applyAlignment="1" applyProtection="1">
      <alignment/>
      <protection/>
    </xf>
    <xf numFmtId="168" fontId="13" fillId="2" borderId="14" xfId="0" applyNumberFormat="1" applyFont="1" applyFill="1" applyBorder="1" applyAlignment="1" applyProtection="1">
      <alignment horizontal="center"/>
      <protection/>
    </xf>
    <xf numFmtId="168" fontId="15" fillId="0" borderId="13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Alignment="1" applyProtection="1">
      <alignment/>
      <protection/>
    </xf>
    <xf numFmtId="168" fontId="13" fillId="0" borderId="14" xfId="0" applyNumberFormat="1" applyFont="1" applyFill="1" applyBorder="1" applyAlignment="1" applyProtection="1">
      <alignment horizontal="center"/>
      <protection/>
    </xf>
    <xf numFmtId="168" fontId="15" fillId="2" borderId="15" xfId="0" applyNumberFormat="1" applyFont="1" applyFill="1" applyBorder="1" applyAlignment="1" applyProtection="1">
      <alignment horizontal="center"/>
      <protection/>
    </xf>
    <xf numFmtId="168" fontId="0" fillId="2" borderId="0" xfId="0" applyNumberFormat="1" applyFill="1" applyAlignment="1" applyProtection="1">
      <alignment horizontal="left"/>
      <protection/>
    </xf>
    <xf numFmtId="168" fontId="0" fillId="2" borderId="15" xfId="0" applyNumberFormat="1" applyFill="1" applyBorder="1" applyAlignment="1" applyProtection="1">
      <alignment horizontal="left"/>
      <protection/>
    </xf>
    <xf numFmtId="168" fontId="0" fillId="2" borderId="11" xfId="0" applyNumberForma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6" fillId="2" borderId="15" xfId="0" applyNumberFormat="1" applyFont="1" applyFill="1" applyBorder="1" applyAlignment="1" applyProtection="1" quotePrefix="1">
      <alignment horizontal="left"/>
      <protection/>
    </xf>
    <xf numFmtId="168" fontId="14" fillId="2" borderId="15" xfId="0" applyNumberFormat="1" applyFont="1" applyFill="1" applyBorder="1" applyAlignment="1" applyProtection="1">
      <alignment horizontal="left"/>
      <protection/>
    </xf>
    <xf numFmtId="168" fontId="16" fillId="0" borderId="15" xfId="0" applyNumberFormat="1" applyFont="1" applyFill="1" applyBorder="1" applyAlignment="1" applyProtection="1" quotePrefix="1">
      <alignment horizontal="left"/>
      <protection/>
    </xf>
    <xf numFmtId="168" fontId="14" fillId="0" borderId="15" xfId="0" applyNumberFormat="1" applyFont="1" applyFill="1" applyBorder="1" applyAlignment="1" applyProtection="1">
      <alignment horizontal="left"/>
      <protection/>
    </xf>
    <xf numFmtId="168" fontId="16" fillId="2" borderId="16" xfId="0" applyNumberFormat="1" applyFont="1" applyFill="1" applyBorder="1" applyAlignment="1" applyProtection="1" quotePrefix="1">
      <alignment horizontal="left"/>
      <protection/>
    </xf>
    <xf numFmtId="168" fontId="17" fillId="2" borderId="0" xfId="0" applyNumberFormat="1" applyFont="1" applyFill="1" applyAlignment="1" applyProtection="1">
      <alignment/>
      <protection/>
    </xf>
    <xf numFmtId="168" fontId="16" fillId="0" borderId="16" xfId="0" applyNumberFormat="1" applyFont="1" applyFill="1" applyBorder="1" applyAlignment="1" applyProtection="1" quotePrefix="1">
      <alignment horizontal="left"/>
      <protection/>
    </xf>
    <xf numFmtId="168" fontId="17" fillId="0" borderId="0" xfId="0" applyNumberFormat="1" applyFont="1" applyFill="1" applyAlignment="1" applyProtection="1">
      <alignment/>
      <protection/>
    </xf>
    <xf numFmtId="168" fontId="17" fillId="2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 horizontal="right"/>
      <protection/>
    </xf>
    <xf numFmtId="0" fontId="13" fillId="2" borderId="17" xfId="0" applyFont="1" applyFill="1" applyBorder="1" applyAlignment="1">
      <alignment horizontal="centerContinuous"/>
    </xf>
    <xf numFmtId="0" fontId="13" fillId="2" borderId="18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 horizontal="centerContinuous"/>
    </xf>
    <xf numFmtId="168" fontId="18" fillId="2" borderId="11" xfId="0" applyNumberFormat="1" applyFont="1" applyFill="1" applyBorder="1" applyAlignment="1" applyProtection="1">
      <alignment horizontal="right"/>
      <protection/>
    </xf>
    <xf numFmtId="168" fontId="11" fillId="2" borderId="19" xfId="0" applyNumberFormat="1" applyFont="1" applyFill="1" applyBorder="1" applyAlignment="1" applyProtection="1">
      <alignment horizontal="center"/>
      <protection/>
    </xf>
    <xf numFmtId="168" fontId="18" fillId="0" borderId="11" xfId="0" applyNumberFormat="1" applyFont="1" applyFill="1" applyBorder="1" applyAlignment="1" applyProtection="1">
      <alignment horizontal="right"/>
      <protection/>
    </xf>
    <xf numFmtId="168" fontId="11" fillId="0" borderId="19" xfId="0" applyNumberFormat="1" applyFont="1" applyFill="1" applyBorder="1" applyAlignment="1" applyProtection="1">
      <alignment horizontal="center"/>
      <protection/>
    </xf>
    <xf numFmtId="168" fontId="18" fillId="2" borderId="20" xfId="0" applyNumberFormat="1" applyFont="1" applyFill="1" applyBorder="1" applyAlignment="1" applyProtection="1">
      <alignment horizontal="right"/>
      <protection/>
    </xf>
    <xf numFmtId="168" fontId="11" fillId="2" borderId="21" xfId="0" applyNumberFormat="1" applyFont="1" applyFill="1" applyBorder="1" applyAlignment="1" applyProtection="1">
      <alignment horizontal="center"/>
      <protection/>
    </xf>
    <xf numFmtId="168" fontId="14" fillId="2" borderId="16" xfId="0" applyNumberFormat="1" applyFont="1" applyFill="1" applyBorder="1" applyAlignment="1" applyProtection="1">
      <alignment horizontal="left"/>
      <protection/>
    </xf>
    <xf numFmtId="168" fontId="14" fillId="2" borderId="20" xfId="0" applyNumberFormat="1" applyFont="1" applyFill="1" applyBorder="1" applyAlignment="1" applyProtection="1">
      <alignment horizontal="left"/>
      <protection/>
    </xf>
    <xf numFmtId="168" fontId="18" fillId="0" borderId="20" xfId="0" applyNumberFormat="1" applyFont="1" applyFill="1" applyBorder="1" applyAlignment="1" applyProtection="1">
      <alignment horizontal="right"/>
      <protection/>
    </xf>
    <xf numFmtId="168" fontId="11" fillId="0" borderId="21" xfId="0" applyNumberFormat="1" applyFont="1" applyFill="1" applyBorder="1" applyAlignment="1" applyProtection="1">
      <alignment horizontal="center"/>
      <protection/>
    </xf>
    <xf numFmtId="168" fontId="14" fillId="0" borderId="16" xfId="0" applyNumberFormat="1" applyFont="1" applyFill="1" applyBorder="1" applyAlignment="1" applyProtection="1">
      <alignment horizontal="left"/>
      <protection/>
    </xf>
    <xf numFmtId="168" fontId="14" fillId="0" borderId="20" xfId="0" applyNumberFormat="1" applyFont="1" applyFill="1" applyBorder="1" applyAlignment="1" applyProtection="1">
      <alignment horizontal="left"/>
      <protection/>
    </xf>
    <xf numFmtId="168" fontId="14" fillId="2" borderId="0" xfId="0" applyNumberFormat="1" applyFont="1" applyFill="1" applyBorder="1" applyAlignment="1" applyProtection="1">
      <alignment horizontal="left"/>
      <protection/>
    </xf>
    <xf numFmtId="168" fontId="14" fillId="0" borderId="0" xfId="0" applyNumberFormat="1" applyFont="1" applyFill="1" applyBorder="1" applyAlignment="1" applyProtection="1">
      <alignment horizontal="left"/>
      <protection/>
    </xf>
    <xf numFmtId="168" fontId="14" fillId="2" borderId="13" xfId="0" applyNumberFormat="1" applyFont="1" applyFill="1" applyBorder="1" applyAlignment="1" applyProtection="1">
      <alignment/>
      <protection/>
    </xf>
    <xf numFmtId="0" fontId="14" fillId="2" borderId="13" xfId="0" applyFont="1" applyFill="1" applyBorder="1" applyAlignment="1">
      <alignment/>
    </xf>
    <xf numFmtId="168" fontId="14" fillId="0" borderId="13" xfId="0" applyNumberFormat="1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15" xfId="0" applyFont="1" applyFill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4" fillId="2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169" fontId="2" fillId="0" borderId="1" xfId="0" applyNumberFormat="1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169" fontId="2" fillId="0" borderId="2" xfId="0" applyNumberFormat="1" applyFont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0" fontId="5" fillId="0" borderId="22" xfId="0" applyFont="1" applyBorder="1" applyAlignment="1">
      <alignment horizontal="justify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 horizontal="left" indent="2"/>
    </xf>
    <xf numFmtId="0" fontId="5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169" fontId="4" fillId="0" borderId="5" xfId="0" applyNumberFormat="1" applyFont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5" xfId="0" applyNumberFormat="1" applyFont="1" applyBorder="1" applyAlignment="1">
      <alignment horizontal="left"/>
    </xf>
    <xf numFmtId="169" fontId="2" fillId="0" borderId="25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1" fillId="0" borderId="5" xfId="0" applyFont="1" applyBorder="1" applyAlignment="1">
      <alignment vertical="top" wrapText="1"/>
    </xf>
    <xf numFmtId="1" fontId="4" fillId="0" borderId="5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24" fillId="0" borderId="14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right"/>
    </xf>
    <xf numFmtId="0" fontId="4" fillId="0" borderId="2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8;&#1072;&#1084;&#1085;&#1086;-&#1094;&#1083;&#1100;&#1086;&#1074;&#1080;&#1081;%20&#1084;&#1077;&#1090;&#1086;&#1076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-5.1"/>
      <sheetName val="5.2"/>
      <sheetName val="6-6.1"/>
      <sheetName val="6.3"/>
      <sheetName val="7-7.1"/>
      <sheetName val="7.2"/>
      <sheetName val="8-8.1"/>
      <sheetName val="8.2"/>
      <sheetName val="9"/>
      <sheetName val="10"/>
      <sheetName val="11-11.1"/>
      <sheetName val="11.2"/>
      <sheetName val="13"/>
      <sheetName val="14-14.1"/>
      <sheetName val="14.2"/>
      <sheetName val="14.3"/>
      <sheetName val="1-2.1"/>
    </sheetNames>
    <sheetDataSet>
      <sheetData sheetId="8">
        <row r="9">
          <cell r="B9" t="str">
            <v>чисельність осіб, які звернулись за призначенням компенсації</v>
          </cell>
        </row>
        <row r="10">
          <cell r="B10" t="str">
            <v>чисельність фізичних осіб, яким призначено компенсацію за надання соціальних послуг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workbookViewId="0" topLeftCell="A1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129" bestFit="1" customWidth="1"/>
    <col min="11" max="12" width="9.125" style="129" customWidth="1"/>
    <col min="13" max="13" width="13.875" style="129" customWidth="1"/>
    <col min="14" max="15" width="9.125" style="129" customWidth="1"/>
  </cols>
  <sheetData>
    <row r="1" spans="1:15" ht="12.75">
      <c r="A1" s="43">
        <v>82285.75</v>
      </c>
      <c r="B1" s="44" t="str">
        <f>LEFT("000000000000",12-LEN(FIXED(TRUNC(A1),0,TRUE)))&amp;FIXED(TRUNC(A1),0,TRUE)</f>
        <v>000000082285</v>
      </c>
      <c r="C1" s="45"/>
      <c r="D1" s="46" t="s">
        <v>78</v>
      </c>
      <c r="E1" s="47" t="s">
        <v>79</v>
      </c>
      <c r="F1" s="48"/>
      <c r="H1" s="49"/>
      <c r="I1" s="49"/>
      <c r="J1" s="50"/>
      <c r="K1" s="51"/>
      <c r="L1" s="52"/>
      <c r="M1" s="53"/>
      <c r="N1" s="54"/>
      <c r="O1" s="55"/>
    </row>
    <row r="2" spans="1:15" ht="12.75">
      <c r="A2" s="56">
        <f>VALUE(MID($B$1,1,1))</f>
        <v>0</v>
      </c>
      <c r="B2" s="57" t="s">
        <v>80</v>
      </c>
      <c r="C2" s="48"/>
      <c r="D2" s="44" t="str">
        <f>IF(A2&gt;0,INDEX(E25:F34,A2+1,1)," ")</f>
        <v> </v>
      </c>
      <c r="E2" s="57">
        <f>LEN(TRIM(D2))</f>
        <v>0</v>
      </c>
      <c r="F2" s="48"/>
      <c r="H2" s="49"/>
      <c r="I2" s="58"/>
      <c r="J2" s="59"/>
      <c r="K2" s="60"/>
      <c r="L2" s="55"/>
      <c r="M2" s="51"/>
      <c r="N2" s="60"/>
      <c r="O2" s="55"/>
    </row>
    <row r="3" spans="1:15" ht="12.75">
      <c r="A3" s="56">
        <f>VALUE(MID($B$1,2,1))</f>
        <v>0</v>
      </c>
      <c r="B3" s="57" t="s">
        <v>81</v>
      </c>
      <c r="C3" s="48"/>
      <c r="D3" s="44" t="str">
        <f>IF(A3&gt;1,INDEX(D25:E34,A3+1,1)," ")</f>
        <v> </v>
      </c>
      <c r="E3" s="57">
        <f>LEN(TRIM(D2&amp;D3))</f>
        <v>0</v>
      </c>
      <c r="F3" s="48"/>
      <c r="H3" s="49"/>
      <c r="I3" s="49"/>
      <c r="J3" s="59"/>
      <c r="K3" s="60"/>
      <c r="L3" s="55"/>
      <c r="M3" s="51"/>
      <c r="N3" s="60"/>
      <c r="O3" s="55"/>
    </row>
    <row r="4" spans="1:15" ht="12.75">
      <c r="A4" s="56">
        <f>VALUE(MID($B$1,3,1))</f>
        <v>0</v>
      </c>
      <c r="B4" s="57" t="s">
        <v>82</v>
      </c>
      <c r="C4" s="48"/>
      <c r="D4" s="44" t="str">
        <f>IF(AND(A3&lt;2,(A3+A4)&gt;0),INDEX(F25:G44,A4+A3*10+1,1),INDEX(F25:G44,A4+1,1))</f>
        <v> </v>
      </c>
      <c r="E4" s="57">
        <f>LEN(TRIM(D2&amp;D3&amp;D4))</f>
        <v>0</v>
      </c>
      <c r="F4" s="48">
        <v>82285.75</v>
      </c>
      <c r="H4" s="49"/>
      <c r="I4" s="58"/>
      <c r="J4" s="59"/>
      <c r="K4" s="60"/>
      <c r="L4" s="55"/>
      <c r="M4" s="51"/>
      <c r="N4" s="60"/>
      <c r="O4" s="55"/>
    </row>
    <row r="5" spans="1:15" ht="12.75">
      <c r="A5" s="56"/>
      <c r="B5" s="61"/>
      <c r="C5" s="48"/>
      <c r="D5" s="44" t="str">
        <f>IF(SUM(A2:A4)&gt;0,IF(D4="один "," мільярд ",IF(OR(OR(D4="два ",D4="три "),D4="чотири ")," мільярда "," мільярдів "))," ")</f>
        <v> </v>
      </c>
      <c r="E5" s="57">
        <f>LEN(TRIM(D2&amp;D3&amp;D4&amp;D5))</f>
        <v>0</v>
      </c>
      <c r="F5" s="48"/>
      <c r="H5" s="49"/>
      <c r="I5" s="49"/>
      <c r="J5" s="59"/>
      <c r="K5" s="62"/>
      <c r="L5" s="55"/>
      <c r="M5" s="51"/>
      <c r="N5" s="60"/>
      <c r="O5" s="55"/>
    </row>
    <row r="6" spans="1:15" ht="12.75">
      <c r="A6" s="56">
        <f>VALUE(MID($B$1,4,1))</f>
        <v>0</v>
      </c>
      <c r="B6" s="57" t="s">
        <v>83</v>
      </c>
      <c r="C6" s="48"/>
      <c r="D6" s="44" t="str">
        <f>IF(A6&gt;0,INDEX(E25:F34,A6+1,1)," ")</f>
        <v> </v>
      </c>
      <c r="E6" s="57">
        <f>LEN(TRIM(D2&amp;D3&amp;D4&amp;D5&amp;D6))</f>
        <v>0</v>
      </c>
      <c r="F6" s="48"/>
      <c r="H6" s="49"/>
      <c r="I6" s="49"/>
      <c r="J6" s="59"/>
      <c r="K6" s="60"/>
      <c r="L6" s="55"/>
      <c r="M6" s="51"/>
      <c r="N6" s="60"/>
      <c r="O6" s="55"/>
    </row>
    <row r="7" spans="1:15" ht="12.75">
      <c r="A7" s="56">
        <f>VALUE(MID($B$1,5,1))</f>
        <v>0</v>
      </c>
      <c r="B7" s="57" t="s">
        <v>84</v>
      </c>
      <c r="C7" s="48"/>
      <c r="D7" s="44" t="str">
        <f>IF(A7&gt;1,INDEX(D25:E34,A7+1,1)," ")</f>
        <v> </v>
      </c>
      <c r="E7" s="57">
        <f>LEN(TRIM(D2&amp;D3&amp;D4&amp;D5&amp;D6&amp;D7))</f>
        <v>0</v>
      </c>
      <c r="F7" s="48"/>
      <c r="H7" s="49"/>
      <c r="I7" s="49"/>
      <c r="J7" s="59"/>
      <c r="K7" s="60"/>
      <c r="L7" s="55"/>
      <c r="M7" s="51"/>
      <c r="N7" s="60"/>
      <c r="O7" s="55"/>
    </row>
    <row r="8" spans="1:15" ht="12.75">
      <c r="A8" s="56">
        <f>VALUE(MID($B$1,6,1))</f>
        <v>0</v>
      </c>
      <c r="B8" s="57" t="s">
        <v>85</v>
      </c>
      <c r="C8" s="48"/>
      <c r="D8" s="44" t="str">
        <f>IF(AND(A7&lt;2,(A7+A8)&gt;0),INDEX(F25:G44,A8+A7*10+1,1),INDEX(F25:G44,A8+1,1))</f>
        <v> </v>
      </c>
      <c r="E8" s="57">
        <f>LEN(TRIM(D2&amp;D3&amp;D4&amp;D5&amp;D6&amp;D7&amp;D8))</f>
        <v>0</v>
      </c>
      <c r="F8" s="48"/>
      <c r="H8" s="49"/>
      <c r="I8" s="49"/>
      <c r="J8" s="59"/>
      <c r="K8" s="60"/>
      <c r="L8" s="55"/>
      <c r="M8" s="51"/>
      <c r="N8" s="60"/>
      <c r="O8" s="55"/>
    </row>
    <row r="9" spans="1:15" ht="12.75">
      <c r="A9" s="56"/>
      <c r="B9" s="61"/>
      <c r="C9" s="48"/>
      <c r="D9" s="44" t="str">
        <f>IF(SUM(A6:A8)&gt;0,IF(D8="один "," мільйон ",IF(OR(OR(D8="два ",D8="три "),D8="чотири ")," мільйона "," мільйонів "))," ")</f>
        <v> </v>
      </c>
      <c r="E9" s="57">
        <f>LEN(TRIM(D2&amp;D3&amp;D4&amp;D5&amp;D6&amp;D7&amp;D8&amp;D9))</f>
        <v>0</v>
      </c>
      <c r="F9" s="48"/>
      <c r="H9" s="49"/>
      <c r="I9" s="49"/>
      <c r="J9" s="59"/>
      <c r="K9" s="62"/>
      <c r="L9" s="55"/>
      <c r="M9" s="51"/>
      <c r="N9" s="60"/>
      <c r="O9" s="55"/>
    </row>
    <row r="10" spans="1:15" ht="12.75">
      <c r="A10" s="56">
        <f>VALUE(MID($B$1,7,1))</f>
        <v>0</v>
      </c>
      <c r="B10" s="57" t="s">
        <v>86</v>
      </c>
      <c r="C10" s="48"/>
      <c r="D10" s="44" t="str">
        <f>IF(A10&gt;0,INDEX(E25:F34,A10+1,1)," ")</f>
        <v> </v>
      </c>
      <c r="E10" s="57">
        <f>LEN(TRIM(D2&amp;D3&amp;D4&amp;D5&amp;D6&amp;D7&amp;D8&amp;D9&amp;D10))</f>
        <v>0</v>
      </c>
      <c r="F10" s="48"/>
      <c r="H10" s="49"/>
      <c r="I10" s="49"/>
      <c r="J10" s="59"/>
      <c r="K10" s="60"/>
      <c r="L10" s="55"/>
      <c r="M10" s="51"/>
      <c r="N10" s="60"/>
      <c r="O10" s="55"/>
    </row>
    <row r="11" spans="1:15" ht="12.75">
      <c r="A11" s="56">
        <f>VALUE(MID($B$1,8,1))</f>
        <v>8</v>
      </c>
      <c r="B11" s="57" t="s">
        <v>87</v>
      </c>
      <c r="C11" s="48"/>
      <c r="D11" s="44" t="str">
        <f>IF(A11&gt;1,INDEX(D25:E34,A11+1,1)," ")</f>
        <v>вісімдесят </v>
      </c>
      <c r="E11" s="57">
        <f>LEN(TRIM(D2&amp;D3&amp;D4&amp;D5&amp;D6&amp;D7&amp;D8&amp;D9&amp;D10&amp;D11))</f>
        <v>10</v>
      </c>
      <c r="F11" s="48"/>
      <c r="H11" s="58"/>
      <c r="I11" s="49"/>
      <c r="J11" s="59"/>
      <c r="K11" s="60"/>
      <c r="L11" s="55"/>
      <c r="M11" s="51"/>
      <c r="N11" s="60"/>
      <c r="O11" s="55"/>
    </row>
    <row r="12" spans="1:15" ht="12.75">
      <c r="A12" s="56">
        <f>VALUE(MID($B$1,9,1))</f>
        <v>2</v>
      </c>
      <c r="B12" s="57" t="s">
        <v>88</v>
      </c>
      <c r="C12" s="48"/>
      <c r="D12" s="44" t="str">
        <f>IF(AND(A11&lt;2,(A11+A12)&gt;0),INDEX(C25:C44,A12+A11*10+1,1),INDEX(C25:C44,A12+1,1))</f>
        <v>дві </v>
      </c>
      <c r="E12" s="57">
        <f>LEN(TRIM(D2&amp;D3&amp;D4&amp;D5&amp;D6&amp;D7&amp;D8&amp;D9&amp;D10&amp;D11&amp;D12))</f>
        <v>14</v>
      </c>
      <c r="F12" s="48"/>
      <c r="H12" s="63"/>
      <c r="I12" s="49"/>
      <c r="J12" s="59"/>
      <c r="K12" s="60"/>
      <c r="L12" s="55"/>
      <c r="M12" s="51"/>
      <c r="N12" s="60"/>
      <c r="O12" s="55"/>
    </row>
    <row r="13" spans="1:15" ht="12.75">
      <c r="A13" s="56"/>
      <c r="B13" s="61"/>
      <c r="C13" s="48"/>
      <c r="D13" s="44" t="str">
        <f>IF(SUM(A10:A12)&gt;0,IF(D12="одна "," тисяча ",IF(OR(OR(D12="дві ",D12="три "),D12="чотири ")," тисячі "," тисяч "))," ")</f>
        <v> тисячі </v>
      </c>
      <c r="E13" s="57">
        <f>LEN(TRIM(D2&amp;D3&amp;D4&amp;D5&amp;D6&amp;D7&amp;D8&amp;D9&amp;D10&amp;D11&amp;D12&amp;D13))</f>
        <v>21</v>
      </c>
      <c r="F13" s="48"/>
      <c r="H13" s="49"/>
      <c r="I13" s="49"/>
      <c r="J13" s="59"/>
      <c r="K13" s="62"/>
      <c r="L13" s="55"/>
      <c r="M13" s="51"/>
      <c r="N13" s="60"/>
      <c r="O13" s="55"/>
    </row>
    <row r="14" spans="1:15" ht="12.75">
      <c r="A14" s="56">
        <f>VALUE(MID($B$1,10,1))</f>
        <v>2</v>
      </c>
      <c r="B14" s="57" t="s">
        <v>89</v>
      </c>
      <c r="C14" s="48"/>
      <c r="D14" s="44" t="str">
        <f>IF(A14&gt;0,INDEX(E25:F34,A14+1,1)," ")</f>
        <v>двісті </v>
      </c>
      <c r="E14" s="57">
        <f>LEN(TRIM(D2&amp;D3&amp;D4&amp;D5&amp;D6&amp;D7&amp;D8&amp;D9&amp;D10&amp;D11&amp;D12&amp;D13&amp;D14))</f>
        <v>28</v>
      </c>
      <c r="F14" s="48"/>
      <c r="H14" s="64"/>
      <c r="I14" s="64"/>
      <c r="J14" s="59"/>
      <c r="K14" s="60"/>
      <c r="L14" s="55"/>
      <c r="M14" s="51"/>
      <c r="N14" s="60"/>
      <c r="O14" s="55"/>
    </row>
    <row r="15" spans="1:15" ht="12.75">
      <c r="A15" s="56">
        <f>VALUE(MID($B$1,11,1))</f>
        <v>8</v>
      </c>
      <c r="B15" s="57" t="s">
        <v>90</v>
      </c>
      <c r="C15" s="48"/>
      <c r="D15" s="44" t="str">
        <f>IF(A15&gt;1,INDEX(D25:E34,A15+1,1)," ")</f>
        <v>вісімдесят </v>
      </c>
      <c r="E15" s="57">
        <f>LEN(TRIM(D2&amp;D3&amp;D4&amp;D5&amp;D6&amp;D7&amp;D8&amp;D9&amp;D10&amp;D11&amp;D12&amp;D13&amp;D14&amp;D15))</f>
        <v>39</v>
      </c>
      <c r="F15" s="48"/>
      <c r="H15" s="58"/>
      <c r="I15" s="49"/>
      <c r="J15" s="59"/>
      <c r="K15" s="60"/>
      <c r="L15" s="55"/>
      <c r="M15" s="51"/>
      <c r="N15" s="60"/>
      <c r="O15" s="55"/>
    </row>
    <row r="16" spans="1:15" ht="12.75">
      <c r="A16" s="56">
        <f>VALUE(MID($B$1,12,1))</f>
        <v>5</v>
      </c>
      <c r="B16" s="57" t="s">
        <v>91</v>
      </c>
      <c r="C16" s="48"/>
      <c r="D16" s="44" t="str">
        <f>IF(AND(A15&lt;2,(A15+A16)&gt;0),INDEX(C25:C44,A16+A15*10+1,1),INDEX(C25:C44,A16+1,1))</f>
        <v>п'ять </v>
      </c>
      <c r="E16" s="57">
        <f>LEN(TRIM(D2&amp;D3&amp;D4&amp;D5&amp;D6&amp;D7&amp;D8&amp;D9&amp;D10&amp;D11&amp;D12&amp;D13&amp;D14&amp;D15&amp;D16))</f>
        <v>45</v>
      </c>
      <c r="F16" s="48"/>
      <c r="H16" s="65"/>
      <c r="I16" s="49"/>
      <c r="J16" s="59"/>
      <c r="K16" s="60"/>
      <c r="L16" s="55"/>
      <c r="M16" s="51"/>
      <c r="N16" s="60"/>
      <c r="O16" s="55"/>
    </row>
    <row r="17" spans="1:15" ht="12.75">
      <c r="A17" s="48"/>
      <c r="B17" s="66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48"/>
      <c r="D17" s="44" t="str">
        <f>" "&amp;RIGHT("00"&amp;FIXED((A1-INT(A1))*100,0),2)&amp;" коп."</f>
        <v> 75 коп.</v>
      </c>
      <c r="E17" s="57">
        <f>LEN(TRIM(D2&amp;D3&amp;D4&amp;D5&amp;D6&amp;D7&amp;D8&amp;D9&amp;D10&amp;D11&amp;D12&amp;D13&amp;D14&amp;D15&amp;D16&amp;B17))</f>
        <v>64</v>
      </c>
      <c r="F17" s="48"/>
      <c r="H17" s="65"/>
      <c r="I17" s="49"/>
      <c r="J17" s="55"/>
      <c r="K17" s="67"/>
      <c r="L17" s="55"/>
      <c r="M17" s="51"/>
      <c r="N17" s="60"/>
      <c r="O17" s="55"/>
    </row>
    <row r="18" spans="1:15" ht="12.75">
      <c r="A18" s="68" t="s">
        <v>92</v>
      </c>
      <c r="B18" s="69" t="str">
        <f>TRIM(+D2&amp;D3&amp;D4&amp;D5&amp;D6&amp;D7&amp;D8&amp;D9&amp;D10&amp;D11&amp;D12&amp;D13&amp;D14&amp;D15&amp;D16)</f>
        <v>вісімдесят дві тисячі двісті вісімдесят п'ять</v>
      </c>
      <c r="C18" s="70"/>
      <c r="D18" s="70"/>
      <c r="E18" s="70"/>
      <c r="F18" s="48"/>
      <c r="H18" s="49"/>
      <c r="I18" s="49"/>
      <c r="J18" s="71"/>
      <c r="K18" s="72"/>
      <c r="L18" s="73"/>
      <c r="M18" s="73"/>
      <c r="N18" s="73"/>
      <c r="O18" s="55"/>
    </row>
    <row r="19" spans="1:15" ht="12.75">
      <c r="A19" s="74" t="s">
        <v>93</v>
      </c>
      <c r="B19" s="75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48"/>
      <c r="D19" s="48"/>
      <c r="E19" s="48"/>
      <c r="F19" s="48"/>
      <c r="H19" s="49"/>
      <c r="I19" s="49"/>
      <c r="J19" s="76"/>
      <c r="K19" s="77"/>
      <c r="L19" s="55"/>
      <c r="M19" s="55"/>
      <c r="N19" s="55"/>
      <c r="O19" s="55"/>
    </row>
    <row r="20" spans="1:15" ht="12.75">
      <c r="A20" s="74" t="s">
        <v>92</v>
      </c>
      <c r="B20" s="75" t="str">
        <f>REPLACE(B19,1,1,IF(LEFT(B19,1)="ч","Ч",PROPER(LEFT(B19,1))))</f>
        <v>Вісімдесят дві тисячі двісті вісімдесят п'ять гривень 75 копійок</v>
      </c>
      <c r="C20" s="48"/>
      <c r="D20" s="48"/>
      <c r="E20" s="48"/>
      <c r="F20" s="48"/>
      <c r="H20" s="49"/>
      <c r="I20" s="49"/>
      <c r="J20" s="76"/>
      <c r="K20" s="77"/>
      <c r="L20" s="55"/>
      <c r="M20" s="55"/>
      <c r="N20" s="55"/>
      <c r="O20" s="55"/>
    </row>
    <row r="21" spans="1:15" ht="12.75">
      <c r="A21" s="48" t="str">
        <f>LEFT(B20,VLOOKUP(+B34,E2:E17,1))</f>
        <v>Вісімдесят дві тисячі двісті вісімдесят п'ять гривень 75 копійок</v>
      </c>
      <c r="B21" s="48"/>
      <c r="C21" s="48"/>
      <c r="D21" s="48"/>
      <c r="E21" s="48"/>
      <c r="F21" s="48"/>
      <c r="H21" s="49"/>
      <c r="I21" s="49"/>
      <c r="J21" s="55"/>
      <c r="K21" s="55"/>
      <c r="L21" s="55"/>
      <c r="M21" s="55"/>
      <c r="N21" s="55"/>
      <c r="O21" s="55"/>
    </row>
    <row r="22" spans="1:15" ht="12.75">
      <c r="A22" s="48">
        <f>TRIM(RIGHT(B20,LEN(B20)-LEN(A21)))</f>
      </c>
      <c r="B22" s="48"/>
      <c r="C22" s="48"/>
      <c r="D22" s="48"/>
      <c r="E22" s="48"/>
      <c r="F22" s="48"/>
      <c r="H22" s="49"/>
      <c r="I22" s="58"/>
      <c r="J22" s="55"/>
      <c r="K22" s="55"/>
      <c r="L22" s="55"/>
      <c r="M22" s="55"/>
      <c r="N22" s="55"/>
      <c r="O22" s="55"/>
    </row>
    <row r="23" spans="1:15" ht="12.75">
      <c r="A23" s="48"/>
      <c r="B23" s="48"/>
      <c r="C23" s="48"/>
      <c r="D23" s="48"/>
      <c r="E23" s="48"/>
      <c r="F23" s="48"/>
      <c r="H23" s="49"/>
      <c r="I23" s="49"/>
      <c r="J23" s="55"/>
      <c r="K23" s="55"/>
      <c r="L23" s="55"/>
      <c r="M23" s="55"/>
      <c r="N23" s="55"/>
      <c r="O23" s="55"/>
    </row>
    <row r="24" spans="1:15" ht="12.75">
      <c r="A24" s="78" t="s">
        <v>94</v>
      </c>
      <c r="B24" s="79"/>
      <c r="C24" s="80" t="s">
        <v>95</v>
      </c>
      <c r="D24" s="80" t="s">
        <v>96</v>
      </c>
      <c r="E24" s="80" t="s">
        <v>97</v>
      </c>
      <c r="F24" s="80" t="s">
        <v>98</v>
      </c>
      <c r="H24" s="49"/>
      <c r="I24" s="58"/>
      <c r="J24" s="81"/>
      <c r="K24" s="82"/>
      <c r="L24" s="83"/>
      <c r="M24" s="83"/>
      <c r="N24" s="83"/>
      <c r="O24" s="83"/>
    </row>
    <row r="25" spans="1:15" ht="12.75">
      <c r="A25" s="84" t="s">
        <v>99</v>
      </c>
      <c r="B25" s="85"/>
      <c r="C25" s="86" t="s">
        <v>100</v>
      </c>
      <c r="D25" s="86" t="s">
        <v>100</v>
      </c>
      <c r="E25" s="87" t="s">
        <v>100</v>
      </c>
      <c r="F25" s="86" t="s">
        <v>100</v>
      </c>
      <c r="H25" s="49"/>
      <c r="I25" s="49"/>
      <c r="J25" s="88"/>
      <c r="K25" s="89"/>
      <c r="L25" s="90"/>
      <c r="M25" s="90"/>
      <c r="N25" s="91"/>
      <c r="O25" s="90"/>
    </row>
    <row r="26" spans="1:15" ht="12.75">
      <c r="A26" s="92" t="s">
        <v>101</v>
      </c>
      <c r="B26" s="48"/>
      <c r="C26" s="93" t="s">
        <v>102</v>
      </c>
      <c r="D26" s="93" t="s">
        <v>103</v>
      </c>
      <c r="E26" s="57" t="s">
        <v>104</v>
      </c>
      <c r="F26" s="93" t="s">
        <v>105</v>
      </c>
      <c r="H26" s="49"/>
      <c r="I26" s="58"/>
      <c r="J26" s="94"/>
      <c r="K26" s="55"/>
      <c r="L26" s="95"/>
      <c r="M26" s="95"/>
      <c r="N26" s="60"/>
      <c r="O26" s="95"/>
    </row>
    <row r="27" spans="1:15" ht="12.75">
      <c r="A27" s="96" t="s">
        <v>106</v>
      </c>
      <c r="B27" s="97"/>
      <c r="C27" s="93" t="s">
        <v>107</v>
      </c>
      <c r="D27" s="93" t="s">
        <v>108</v>
      </c>
      <c r="E27" s="57" t="s">
        <v>109</v>
      </c>
      <c r="F27" s="93" t="s">
        <v>110</v>
      </c>
      <c r="H27" s="64"/>
      <c r="I27" s="64"/>
      <c r="J27" s="98"/>
      <c r="K27" s="99"/>
      <c r="L27" s="95"/>
      <c r="M27" s="95"/>
      <c r="N27" s="60"/>
      <c r="O27" s="95"/>
    </row>
    <row r="28" spans="1:15" ht="12.75">
      <c r="A28" s="97"/>
      <c r="B28" s="97"/>
      <c r="C28" s="93" t="s">
        <v>111</v>
      </c>
      <c r="D28" s="93" t="s">
        <v>112</v>
      </c>
      <c r="E28" s="57" t="s">
        <v>113</v>
      </c>
      <c r="F28" s="93" t="s">
        <v>111</v>
      </c>
      <c r="H28" s="64"/>
      <c r="I28" s="64"/>
      <c r="J28" s="99"/>
      <c r="K28" s="99"/>
      <c r="L28" s="95"/>
      <c r="M28" s="95"/>
      <c r="N28" s="60"/>
      <c r="O28" s="95"/>
    </row>
    <row r="29" spans="1:15" ht="12.75">
      <c r="A29" s="97"/>
      <c r="B29" s="100"/>
      <c r="C29" s="93" t="s">
        <v>114</v>
      </c>
      <c r="D29" s="93" t="s">
        <v>115</v>
      </c>
      <c r="E29" s="57" t="s">
        <v>116</v>
      </c>
      <c r="F29" s="93" t="s">
        <v>114</v>
      </c>
      <c r="H29" s="64"/>
      <c r="I29" s="64"/>
      <c r="J29" s="99"/>
      <c r="K29" s="101"/>
      <c r="L29" s="95"/>
      <c r="M29" s="95"/>
      <c r="N29" s="60"/>
      <c r="O29" s="95"/>
    </row>
    <row r="30" spans="1:15" ht="12.75">
      <c r="A30" s="97"/>
      <c r="B30" s="97"/>
      <c r="C30" s="93" t="s">
        <v>117</v>
      </c>
      <c r="D30" s="93" t="s">
        <v>118</v>
      </c>
      <c r="E30" s="57" t="s">
        <v>119</v>
      </c>
      <c r="F30" s="93" t="s">
        <v>117</v>
      </c>
      <c r="H30" s="64"/>
      <c r="I30" s="64"/>
      <c r="J30" s="99"/>
      <c r="K30" s="99"/>
      <c r="L30" s="95"/>
      <c r="M30" s="95"/>
      <c r="N30" s="60"/>
      <c r="O30" s="95"/>
    </row>
    <row r="31" spans="1:15" ht="12.75">
      <c r="A31" s="102" t="s">
        <v>120</v>
      </c>
      <c r="B31" s="103"/>
      <c r="C31" s="93" t="s">
        <v>121</v>
      </c>
      <c r="D31" s="93" t="s">
        <v>122</v>
      </c>
      <c r="E31" s="57" t="s">
        <v>123</v>
      </c>
      <c r="F31" s="93" t="s">
        <v>121</v>
      </c>
      <c r="H31" s="64"/>
      <c r="I31" s="64"/>
      <c r="J31" s="104"/>
      <c r="K31" s="105"/>
      <c r="L31" s="95"/>
      <c r="M31" s="95"/>
      <c r="N31" s="60"/>
      <c r="O31" s="95"/>
    </row>
    <row r="32" spans="1:15" ht="12.75">
      <c r="A32" s="106" t="s">
        <v>124</v>
      </c>
      <c r="B32" s="107" t="s">
        <v>125</v>
      </c>
      <c r="C32" s="93" t="s">
        <v>126</v>
      </c>
      <c r="D32" s="93" t="s">
        <v>127</v>
      </c>
      <c r="E32" s="57" t="s">
        <v>128</v>
      </c>
      <c r="F32" s="93" t="s">
        <v>126</v>
      </c>
      <c r="H32" s="64"/>
      <c r="I32" s="64"/>
      <c r="J32" s="108"/>
      <c r="K32" s="109"/>
      <c r="L32" s="95"/>
      <c r="M32" s="95"/>
      <c r="N32" s="60"/>
      <c r="O32" s="95"/>
    </row>
    <row r="33" spans="1:15" ht="12.75">
      <c r="A33" s="106" t="s">
        <v>129</v>
      </c>
      <c r="B33" s="107" t="s">
        <v>125</v>
      </c>
      <c r="C33" s="93" t="s">
        <v>130</v>
      </c>
      <c r="D33" s="93" t="s">
        <v>131</v>
      </c>
      <c r="E33" s="57" t="s">
        <v>132</v>
      </c>
      <c r="F33" s="93" t="s">
        <v>130</v>
      </c>
      <c r="H33" s="64"/>
      <c r="I33" s="64"/>
      <c r="J33" s="108"/>
      <c r="K33" s="109"/>
      <c r="L33" s="95"/>
      <c r="M33" s="95"/>
      <c r="N33" s="60"/>
      <c r="O33" s="95"/>
    </row>
    <row r="34" spans="1:15" ht="12.75">
      <c r="A34" s="110" t="s">
        <v>133</v>
      </c>
      <c r="B34" s="111">
        <v>95</v>
      </c>
      <c r="C34" s="93" t="s">
        <v>134</v>
      </c>
      <c r="D34" s="112" t="s">
        <v>135</v>
      </c>
      <c r="E34" s="113" t="s">
        <v>136</v>
      </c>
      <c r="F34" s="93" t="s">
        <v>134</v>
      </c>
      <c r="H34" s="64"/>
      <c r="I34" s="64"/>
      <c r="J34" s="114"/>
      <c r="K34" s="115"/>
      <c r="L34" s="95"/>
      <c r="M34" s="116"/>
      <c r="N34" s="117"/>
      <c r="O34" s="95"/>
    </row>
    <row r="35" spans="1:15" ht="12.75">
      <c r="A35" s="48"/>
      <c r="B35" s="48"/>
      <c r="C35" s="93" t="s">
        <v>103</v>
      </c>
      <c r="D35" s="75"/>
      <c r="E35" s="75"/>
      <c r="F35" s="93" t="s">
        <v>103</v>
      </c>
      <c r="H35" s="64"/>
      <c r="I35" s="64"/>
      <c r="J35" s="55"/>
      <c r="K35" s="55"/>
      <c r="L35" s="95"/>
      <c r="M35" s="77"/>
      <c r="N35" s="77"/>
      <c r="O35" s="95"/>
    </row>
    <row r="36" spans="1:15" ht="12.75">
      <c r="A36" s="48"/>
      <c r="B36" s="48"/>
      <c r="C36" s="93" t="s">
        <v>137</v>
      </c>
      <c r="D36" s="75"/>
      <c r="E36" s="75"/>
      <c r="F36" s="93" t="s">
        <v>137</v>
      </c>
      <c r="H36" s="64"/>
      <c r="I36" s="64"/>
      <c r="J36" s="55"/>
      <c r="K36" s="55"/>
      <c r="L36" s="95"/>
      <c r="M36" s="77"/>
      <c r="N36" s="77"/>
      <c r="O36" s="95"/>
    </row>
    <row r="37" spans="1:15" ht="12.75">
      <c r="A37" s="48"/>
      <c r="B37" s="48"/>
      <c r="C37" s="93" t="s">
        <v>138</v>
      </c>
      <c r="D37" s="75"/>
      <c r="E37" s="75"/>
      <c r="F37" s="93" t="s">
        <v>138</v>
      </c>
      <c r="H37" s="64"/>
      <c r="I37" s="64"/>
      <c r="J37" s="55"/>
      <c r="K37" s="55"/>
      <c r="L37" s="95"/>
      <c r="M37" s="77"/>
      <c r="N37" s="77"/>
      <c r="O37" s="95"/>
    </row>
    <row r="38" spans="1:15" ht="12.75">
      <c r="A38" s="48"/>
      <c r="B38" s="48"/>
      <c r="C38" s="93" t="s">
        <v>139</v>
      </c>
      <c r="D38" s="75"/>
      <c r="E38" s="75"/>
      <c r="F38" s="93" t="s">
        <v>139</v>
      </c>
      <c r="H38" s="64"/>
      <c r="I38" s="64"/>
      <c r="J38" s="55"/>
      <c r="K38" s="55"/>
      <c r="L38" s="95"/>
      <c r="M38" s="77"/>
      <c r="N38" s="77"/>
      <c r="O38" s="95"/>
    </row>
    <row r="39" spans="1:15" ht="12.75">
      <c r="A39" s="48"/>
      <c r="B39" s="48"/>
      <c r="C39" s="93" t="s">
        <v>140</v>
      </c>
      <c r="D39" s="75"/>
      <c r="E39" s="75"/>
      <c r="F39" s="93" t="s">
        <v>140</v>
      </c>
      <c r="H39" s="64"/>
      <c r="I39" s="64"/>
      <c r="J39" s="55"/>
      <c r="K39" s="55"/>
      <c r="L39" s="95"/>
      <c r="M39" s="77"/>
      <c r="N39" s="77"/>
      <c r="O39" s="95"/>
    </row>
    <row r="40" spans="1:15" ht="12.75">
      <c r="A40" s="48"/>
      <c r="B40" s="48"/>
      <c r="C40" s="93" t="s">
        <v>141</v>
      </c>
      <c r="D40" s="75"/>
      <c r="E40" s="75"/>
      <c r="F40" s="93" t="s">
        <v>141</v>
      </c>
      <c r="H40" s="64"/>
      <c r="I40" s="64"/>
      <c r="J40" s="55"/>
      <c r="K40" s="55"/>
      <c r="L40" s="95"/>
      <c r="M40" s="77"/>
      <c r="N40" s="77"/>
      <c r="O40" s="95"/>
    </row>
    <row r="41" spans="1:15" ht="12.75">
      <c r="A41" s="48"/>
      <c r="B41" s="48"/>
      <c r="C41" s="93" t="s">
        <v>142</v>
      </c>
      <c r="D41" s="75"/>
      <c r="E41" s="75"/>
      <c r="F41" s="93" t="s">
        <v>142</v>
      </c>
      <c r="H41" s="64"/>
      <c r="I41" s="64"/>
      <c r="J41" s="55"/>
      <c r="K41" s="55"/>
      <c r="L41" s="95"/>
      <c r="M41" s="77"/>
      <c r="N41" s="77"/>
      <c r="O41" s="95"/>
    </row>
    <row r="42" spans="1:15" ht="12.75">
      <c r="A42" s="48"/>
      <c r="B42" s="48"/>
      <c r="C42" s="93" t="s">
        <v>143</v>
      </c>
      <c r="D42" s="75"/>
      <c r="E42" s="75"/>
      <c r="F42" s="93" t="s">
        <v>143</v>
      </c>
      <c r="H42" s="64"/>
      <c r="I42" s="64"/>
      <c r="J42" s="55"/>
      <c r="K42" s="55"/>
      <c r="L42" s="95"/>
      <c r="M42" s="77"/>
      <c r="N42" s="77"/>
      <c r="O42" s="95"/>
    </row>
    <row r="43" spans="1:15" ht="12.75">
      <c r="A43" s="48"/>
      <c r="B43" s="48"/>
      <c r="C43" s="93" t="s">
        <v>144</v>
      </c>
      <c r="D43" s="75"/>
      <c r="E43" s="75"/>
      <c r="F43" s="93" t="s">
        <v>144</v>
      </c>
      <c r="H43" s="64"/>
      <c r="I43" s="64"/>
      <c r="J43" s="55"/>
      <c r="K43" s="55"/>
      <c r="L43" s="95"/>
      <c r="M43" s="77"/>
      <c r="N43" s="77"/>
      <c r="O43" s="95"/>
    </row>
    <row r="44" spans="1:15" ht="12.75">
      <c r="A44" s="48"/>
      <c r="B44" s="48"/>
      <c r="C44" s="112" t="s">
        <v>145</v>
      </c>
      <c r="D44" s="75"/>
      <c r="E44" s="75"/>
      <c r="F44" s="112" t="s">
        <v>145</v>
      </c>
      <c r="H44" s="64"/>
      <c r="I44" s="64"/>
      <c r="J44" s="55"/>
      <c r="K44" s="55"/>
      <c r="L44" s="116"/>
      <c r="M44" s="77"/>
      <c r="N44" s="77"/>
      <c r="O44" s="116"/>
    </row>
    <row r="45" spans="1:15" ht="12.75">
      <c r="A45" s="48"/>
      <c r="B45" s="48"/>
      <c r="C45" s="118"/>
      <c r="D45" s="75"/>
      <c r="E45" s="75"/>
      <c r="F45" s="118"/>
      <c r="H45" s="64"/>
      <c r="I45" s="64"/>
      <c r="J45" s="55"/>
      <c r="K45" s="55"/>
      <c r="L45" s="119"/>
      <c r="M45" s="77"/>
      <c r="N45" s="77"/>
      <c r="O45" s="119"/>
    </row>
    <row r="46" spans="1:15" ht="12.75">
      <c r="A46" s="48"/>
      <c r="B46" s="80" t="s">
        <v>146</v>
      </c>
      <c r="C46" s="80" t="s">
        <v>147</v>
      </c>
      <c r="D46" s="48"/>
      <c r="E46" s="48"/>
      <c r="F46" s="85"/>
      <c r="H46" s="64"/>
      <c r="I46" s="64"/>
      <c r="J46" s="55"/>
      <c r="K46" s="83"/>
      <c r="L46" s="83"/>
      <c r="M46" s="55"/>
      <c r="N46" s="55"/>
      <c r="O46" s="89"/>
    </row>
    <row r="47" spans="1:15" ht="12.75">
      <c r="A47" s="75">
        <v>0</v>
      </c>
      <c r="B47" s="120"/>
      <c r="C47" s="121" t="s">
        <v>148</v>
      </c>
      <c r="D47" s="48"/>
      <c r="E47" s="48"/>
      <c r="F47" s="85"/>
      <c r="H47" s="64"/>
      <c r="I47" s="64"/>
      <c r="J47" s="77"/>
      <c r="K47" s="122"/>
      <c r="L47" s="123"/>
      <c r="M47" s="55"/>
      <c r="N47" s="55"/>
      <c r="O47" s="89"/>
    </row>
    <row r="48" spans="1:12" ht="12.75">
      <c r="A48" s="124">
        <v>1</v>
      </c>
      <c r="B48" s="125" t="s">
        <v>149</v>
      </c>
      <c r="C48" s="125" t="s">
        <v>150</v>
      </c>
      <c r="D48" s="126"/>
      <c r="E48" s="126"/>
      <c r="F48" s="126"/>
      <c r="H48" s="64"/>
      <c r="I48" s="64"/>
      <c r="J48" s="127"/>
      <c r="K48" s="128"/>
      <c r="L48" s="128"/>
    </row>
    <row r="49" spans="1:12" ht="12.75">
      <c r="A49" s="124">
        <v>2</v>
      </c>
      <c r="B49" s="125" t="s">
        <v>151</v>
      </c>
      <c r="C49" s="125" t="s">
        <v>152</v>
      </c>
      <c r="D49" s="126"/>
      <c r="E49" s="126"/>
      <c r="F49" s="126"/>
      <c r="H49" s="64"/>
      <c r="I49" s="64"/>
      <c r="J49" s="127"/>
      <c r="K49" s="128"/>
      <c r="L49" s="128"/>
    </row>
    <row r="50" spans="1:12" ht="12.75">
      <c r="A50" s="124">
        <v>3</v>
      </c>
      <c r="B50" s="125" t="s">
        <v>151</v>
      </c>
      <c r="C50" s="125" t="s">
        <v>152</v>
      </c>
      <c r="D50" s="126"/>
      <c r="E50" s="126"/>
      <c r="F50" s="126"/>
      <c r="H50" s="64"/>
      <c r="I50" s="64"/>
      <c r="J50" s="127"/>
      <c r="K50" s="128"/>
      <c r="L50" s="128"/>
    </row>
    <row r="51" spans="1:12" ht="12.75">
      <c r="A51" s="124">
        <v>4</v>
      </c>
      <c r="B51" s="125" t="s">
        <v>151</v>
      </c>
      <c r="C51" s="125" t="s">
        <v>152</v>
      </c>
      <c r="D51" s="126"/>
      <c r="E51" s="126"/>
      <c r="F51" s="126"/>
      <c r="H51" s="64"/>
      <c r="I51" s="64"/>
      <c r="J51" s="127"/>
      <c r="K51" s="128"/>
      <c r="L51" s="128"/>
    </row>
    <row r="52" spans="1:12" ht="12.75">
      <c r="A52" s="124">
        <v>5</v>
      </c>
      <c r="B52" s="125" t="s">
        <v>153</v>
      </c>
      <c r="C52" s="125" t="s">
        <v>148</v>
      </c>
      <c r="D52" s="126"/>
      <c r="E52" s="126"/>
      <c r="F52" s="126"/>
      <c r="H52" s="64"/>
      <c r="I52" s="64"/>
      <c r="J52" s="127"/>
      <c r="K52" s="128"/>
      <c r="L52" s="128"/>
    </row>
    <row r="53" spans="1:12" ht="12.75">
      <c r="A53" s="124">
        <v>6</v>
      </c>
      <c r="B53" s="125" t="s">
        <v>153</v>
      </c>
      <c r="C53" s="125" t="s">
        <v>148</v>
      </c>
      <c r="D53" s="126"/>
      <c r="E53" s="126"/>
      <c r="F53" s="126"/>
      <c r="H53" s="64"/>
      <c r="I53" s="64"/>
      <c r="J53" s="127"/>
      <c r="K53" s="128"/>
      <c r="L53" s="128"/>
    </row>
    <row r="54" spans="1:12" ht="12.75">
      <c r="A54" s="124">
        <v>7</v>
      </c>
      <c r="B54" s="125" t="s">
        <v>153</v>
      </c>
      <c r="C54" s="125" t="s">
        <v>148</v>
      </c>
      <c r="D54" s="126"/>
      <c r="E54" s="126"/>
      <c r="F54" s="126"/>
      <c r="H54" s="64"/>
      <c r="I54" s="64"/>
      <c r="J54" s="127"/>
      <c r="K54" s="128"/>
      <c r="L54" s="128"/>
    </row>
    <row r="55" spans="1:12" ht="12.75">
      <c r="A55" s="124">
        <v>8</v>
      </c>
      <c r="B55" s="125" t="s">
        <v>153</v>
      </c>
      <c r="C55" s="125" t="s">
        <v>148</v>
      </c>
      <c r="D55" s="126"/>
      <c r="E55" s="126"/>
      <c r="F55" s="126"/>
      <c r="H55" s="64"/>
      <c r="I55" s="64"/>
      <c r="J55" s="127"/>
      <c r="K55" s="128"/>
      <c r="L55" s="128"/>
    </row>
    <row r="56" spans="1:12" ht="12.75">
      <c r="A56" s="124">
        <v>9</v>
      </c>
      <c r="B56" s="125" t="s">
        <v>153</v>
      </c>
      <c r="C56" s="125" t="s">
        <v>148</v>
      </c>
      <c r="D56" s="126"/>
      <c r="E56" s="126"/>
      <c r="F56" s="126"/>
      <c r="H56" s="64"/>
      <c r="I56" s="64"/>
      <c r="J56" s="127"/>
      <c r="K56" s="128"/>
      <c r="L56" s="128"/>
    </row>
    <row r="57" spans="1:12" ht="12.75">
      <c r="A57" s="124">
        <v>10</v>
      </c>
      <c r="B57" s="125" t="s">
        <v>153</v>
      </c>
      <c r="C57" s="125" t="s">
        <v>148</v>
      </c>
      <c r="D57" s="126"/>
      <c r="E57" s="126"/>
      <c r="F57" s="126"/>
      <c r="H57" s="64"/>
      <c r="I57" s="64"/>
      <c r="J57" s="127"/>
      <c r="K57" s="128"/>
      <c r="L57" s="128"/>
    </row>
    <row r="58" spans="1:12" ht="12.75">
      <c r="A58" s="124">
        <v>11</v>
      </c>
      <c r="B58" s="125" t="s">
        <v>153</v>
      </c>
      <c r="C58" s="125" t="s">
        <v>148</v>
      </c>
      <c r="D58" s="126"/>
      <c r="E58" s="126"/>
      <c r="F58" s="126"/>
      <c r="H58" s="64"/>
      <c r="I58" s="64"/>
      <c r="J58" s="127"/>
      <c r="K58" s="128"/>
      <c r="L58" s="128"/>
    </row>
    <row r="59" spans="1:12" ht="12.75">
      <c r="A59" s="124">
        <v>12</v>
      </c>
      <c r="B59" s="125" t="s">
        <v>153</v>
      </c>
      <c r="C59" s="125" t="s">
        <v>148</v>
      </c>
      <c r="D59" s="126"/>
      <c r="E59" s="126"/>
      <c r="F59" s="126"/>
      <c r="H59" s="64"/>
      <c r="I59" s="64"/>
      <c r="J59" s="127"/>
      <c r="K59" s="128"/>
      <c r="L59" s="128"/>
    </row>
    <row r="60" spans="1:12" ht="12.75">
      <c r="A60" s="124">
        <v>13</v>
      </c>
      <c r="B60" s="125" t="s">
        <v>153</v>
      </c>
      <c r="C60" s="125" t="s">
        <v>148</v>
      </c>
      <c r="D60" s="126"/>
      <c r="E60" s="126"/>
      <c r="F60" s="126"/>
      <c r="H60" s="64"/>
      <c r="I60" s="64"/>
      <c r="J60" s="127"/>
      <c r="K60" s="128"/>
      <c r="L60" s="128"/>
    </row>
    <row r="61" spans="1:12" ht="12.75">
      <c r="A61" s="124">
        <v>14</v>
      </c>
      <c r="B61" s="125" t="s">
        <v>153</v>
      </c>
      <c r="C61" s="125" t="s">
        <v>148</v>
      </c>
      <c r="D61" s="126"/>
      <c r="E61" s="126"/>
      <c r="F61" s="126"/>
      <c r="H61" s="64"/>
      <c r="I61" s="64"/>
      <c r="J61" s="127"/>
      <c r="K61" s="128"/>
      <c r="L61" s="128"/>
    </row>
    <row r="62" spans="1:12" ht="12.75">
      <c r="A62" s="124">
        <v>15</v>
      </c>
      <c r="B62" s="125" t="s">
        <v>153</v>
      </c>
      <c r="C62" s="125" t="s">
        <v>148</v>
      </c>
      <c r="D62" s="126"/>
      <c r="E62" s="126"/>
      <c r="F62" s="126"/>
      <c r="H62" s="64"/>
      <c r="I62" s="64"/>
      <c r="J62" s="127"/>
      <c r="K62" s="128"/>
      <c r="L62" s="128"/>
    </row>
    <row r="63" spans="1:12" ht="12.75">
      <c r="A63" s="124">
        <v>16</v>
      </c>
      <c r="B63" s="125" t="s">
        <v>153</v>
      </c>
      <c r="C63" s="125" t="s">
        <v>148</v>
      </c>
      <c r="D63" s="126"/>
      <c r="E63" s="126"/>
      <c r="F63" s="126"/>
      <c r="H63" s="64"/>
      <c r="I63" s="64"/>
      <c r="J63" s="127"/>
      <c r="K63" s="128"/>
      <c r="L63" s="128"/>
    </row>
    <row r="64" spans="1:12" ht="12.75">
      <c r="A64" s="124">
        <v>17</v>
      </c>
      <c r="B64" s="125" t="s">
        <v>153</v>
      </c>
      <c r="C64" s="125" t="s">
        <v>148</v>
      </c>
      <c r="D64" s="126"/>
      <c r="E64" s="126"/>
      <c r="F64" s="126"/>
      <c r="H64" s="64"/>
      <c r="I64" s="64"/>
      <c r="J64" s="127"/>
      <c r="K64" s="128"/>
      <c r="L64" s="128"/>
    </row>
    <row r="65" spans="1:12" ht="12.75">
      <c r="A65" s="124">
        <v>18</v>
      </c>
      <c r="B65" s="125" t="s">
        <v>153</v>
      </c>
      <c r="C65" s="125" t="s">
        <v>148</v>
      </c>
      <c r="D65" s="126"/>
      <c r="E65" s="126"/>
      <c r="F65" s="126"/>
      <c r="H65" s="64"/>
      <c r="I65" s="64"/>
      <c r="J65" s="127"/>
      <c r="K65" s="128"/>
      <c r="L65" s="128"/>
    </row>
    <row r="66" spans="1:12" ht="12.75">
      <c r="A66" s="124">
        <v>19</v>
      </c>
      <c r="B66" s="125" t="s">
        <v>153</v>
      </c>
      <c r="C66" s="125" t="s">
        <v>148</v>
      </c>
      <c r="D66" s="126"/>
      <c r="E66" s="126"/>
      <c r="F66" s="126"/>
      <c r="H66" s="64"/>
      <c r="I66" s="64"/>
      <c r="J66" s="127"/>
      <c r="K66" s="128"/>
      <c r="L66" s="128"/>
    </row>
    <row r="67" spans="1:12" ht="12.75">
      <c r="A67" s="124">
        <v>20</v>
      </c>
      <c r="B67" s="125" t="s">
        <v>153</v>
      </c>
      <c r="C67" s="125" t="s">
        <v>148</v>
      </c>
      <c r="D67" s="126"/>
      <c r="E67" s="126"/>
      <c r="F67" s="126"/>
      <c r="H67" s="64"/>
      <c r="I67" s="64"/>
      <c r="J67" s="127"/>
      <c r="K67" s="128"/>
      <c r="L67" s="128"/>
    </row>
    <row r="68" spans="1:12" ht="12.75">
      <c r="A68" s="124">
        <v>21</v>
      </c>
      <c r="B68" s="125" t="s">
        <v>149</v>
      </c>
      <c r="C68" s="125" t="s">
        <v>150</v>
      </c>
      <c r="D68" s="126"/>
      <c r="E68" s="126"/>
      <c r="F68" s="126"/>
      <c r="H68" s="64"/>
      <c r="I68" s="64"/>
      <c r="J68" s="127"/>
      <c r="K68" s="128"/>
      <c r="L68" s="128"/>
    </row>
    <row r="69" spans="1:12" ht="12.75">
      <c r="A69" s="124">
        <v>22</v>
      </c>
      <c r="B69" s="125" t="s">
        <v>151</v>
      </c>
      <c r="C69" s="125" t="s">
        <v>152</v>
      </c>
      <c r="D69" s="126"/>
      <c r="E69" s="126"/>
      <c r="F69" s="126"/>
      <c r="H69" s="64"/>
      <c r="I69" s="64"/>
      <c r="J69" s="127"/>
      <c r="K69" s="128"/>
      <c r="L69" s="128"/>
    </row>
    <row r="70" spans="1:12" ht="12.75">
      <c r="A70" s="124">
        <v>23</v>
      </c>
      <c r="B70" s="125" t="s">
        <v>151</v>
      </c>
      <c r="C70" s="125" t="s">
        <v>152</v>
      </c>
      <c r="D70" s="126"/>
      <c r="E70" s="126"/>
      <c r="F70" s="126"/>
      <c r="H70" s="64"/>
      <c r="I70" s="64"/>
      <c r="J70" s="127"/>
      <c r="K70" s="128"/>
      <c r="L70" s="128"/>
    </row>
    <row r="71" spans="1:12" ht="12.75">
      <c r="A71" s="124">
        <v>24</v>
      </c>
      <c r="B71" s="125" t="s">
        <v>151</v>
      </c>
      <c r="C71" s="125" t="s">
        <v>152</v>
      </c>
      <c r="D71" s="126"/>
      <c r="E71" s="126"/>
      <c r="F71" s="126"/>
      <c r="H71" s="64"/>
      <c r="I71" s="64"/>
      <c r="J71" s="127"/>
      <c r="K71" s="128"/>
      <c r="L71" s="128"/>
    </row>
    <row r="72" spans="1:12" ht="12.75">
      <c r="A72" s="124">
        <v>25</v>
      </c>
      <c r="B72" s="125" t="s">
        <v>153</v>
      </c>
      <c r="C72" s="125" t="s">
        <v>148</v>
      </c>
      <c r="D72" s="126"/>
      <c r="E72" s="126"/>
      <c r="F72" s="126"/>
      <c r="H72" s="64"/>
      <c r="I72" s="64"/>
      <c r="J72" s="127"/>
      <c r="K72" s="128"/>
      <c r="L72" s="128"/>
    </row>
    <row r="73" spans="1:12" ht="12.75">
      <c r="A73" s="124">
        <v>26</v>
      </c>
      <c r="B73" s="125" t="s">
        <v>153</v>
      </c>
      <c r="C73" s="125" t="s">
        <v>148</v>
      </c>
      <c r="D73" s="126"/>
      <c r="E73" s="126"/>
      <c r="F73" s="126"/>
      <c r="H73" s="64"/>
      <c r="I73" s="64"/>
      <c r="J73" s="127"/>
      <c r="K73" s="128"/>
      <c r="L73" s="128"/>
    </row>
    <row r="74" spans="1:12" ht="12.75">
      <c r="A74" s="124">
        <v>27</v>
      </c>
      <c r="B74" s="125" t="s">
        <v>153</v>
      </c>
      <c r="C74" s="125" t="s">
        <v>148</v>
      </c>
      <c r="D74" s="126"/>
      <c r="E74" s="126"/>
      <c r="F74" s="126"/>
      <c r="H74" s="64"/>
      <c r="I74" s="64"/>
      <c r="J74" s="127"/>
      <c r="K74" s="128"/>
      <c r="L74" s="128"/>
    </row>
    <row r="75" spans="1:12" ht="12.75">
      <c r="A75" s="124">
        <v>28</v>
      </c>
      <c r="B75" s="125" t="s">
        <v>153</v>
      </c>
      <c r="C75" s="125" t="s">
        <v>148</v>
      </c>
      <c r="D75" s="126"/>
      <c r="E75" s="126"/>
      <c r="F75" s="126"/>
      <c r="H75" s="64"/>
      <c r="I75" s="64"/>
      <c r="J75" s="127"/>
      <c r="K75" s="128"/>
      <c r="L75" s="128"/>
    </row>
    <row r="76" spans="1:12" ht="12.75">
      <c r="A76" s="124">
        <v>29</v>
      </c>
      <c r="B76" s="125" t="s">
        <v>153</v>
      </c>
      <c r="C76" s="125" t="s">
        <v>148</v>
      </c>
      <c r="D76" s="126"/>
      <c r="E76" s="126"/>
      <c r="F76" s="126"/>
      <c r="H76" s="64"/>
      <c r="I76" s="64"/>
      <c r="J76" s="127"/>
      <c r="K76" s="128"/>
      <c r="L76" s="128"/>
    </row>
    <row r="77" spans="1:12" ht="12.75">
      <c r="A77" s="124">
        <v>30</v>
      </c>
      <c r="B77" s="125" t="s">
        <v>153</v>
      </c>
      <c r="C77" s="125" t="s">
        <v>148</v>
      </c>
      <c r="D77" s="126"/>
      <c r="E77" s="126"/>
      <c r="F77" s="126"/>
      <c r="H77" s="64"/>
      <c r="I77" s="64"/>
      <c r="J77" s="127"/>
      <c r="K77" s="128"/>
      <c r="L77" s="128"/>
    </row>
    <row r="78" spans="1:12" ht="12.75">
      <c r="A78" s="124">
        <v>31</v>
      </c>
      <c r="B78" s="125" t="s">
        <v>149</v>
      </c>
      <c r="C78" s="125" t="s">
        <v>150</v>
      </c>
      <c r="D78" s="126"/>
      <c r="E78" s="126"/>
      <c r="F78" s="126"/>
      <c r="H78" s="64"/>
      <c r="I78" s="64"/>
      <c r="J78" s="127"/>
      <c r="K78" s="128"/>
      <c r="L78" s="128"/>
    </row>
    <row r="79" spans="1:12" ht="12.75">
      <c r="A79" s="124">
        <v>32</v>
      </c>
      <c r="B79" s="125" t="s">
        <v>151</v>
      </c>
      <c r="C79" s="125" t="s">
        <v>152</v>
      </c>
      <c r="D79" s="126"/>
      <c r="E79" s="126"/>
      <c r="F79" s="126"/>
      <c r="J79" s="127"/>
      <c r="K79" s="128"/>
      <c r="L79" s="128"/>
    </row>
    <row r="80" spans="1:12" ht="12.75">
      <c r="A80" s="124">
        <v>33</v>
      </c>
      <c r="B80" s="125" t="s">
        <v>151</v>
      </c>
      <c r="C80" s="125" t="s">
        <v>152</v>
      </c>
      <c r="D80" s="126"/>
      <c r="E80" s="126"/>
      <c r="F80" s="126"/>
      <c r="J80" s="127"/>
      <c r="K80" s="128"/>
      <c r="L80" s="128"/>
    </row>
    <row r="81" spans="1:12" ht="12.75">
      <c r="A81" s="124">
        <v>34</v>
      </c>
      <c r="B81" s="125" t="s">
        <v>151</v>
      </c>
      <c r="C81" s="125" t="s">
        <v>152</v>
      </c>
      <c r="D81" s="126"/>
      <c r="E81" s="126"/>
      <c r="F81" s="126"/>
      <c r="J81" s="127"/>
      <c r="K81" s="128"/>
      <c r="L81" s="128"/>
    </row>
    <row r="82" spans="1:12" ht="12.75">
      <c r="A82" s="124">
        <v>35</v>
      </c>
      <c r="B82" s="125" t="s">
        <v>153</v>
      </c>
      <c r="C82" s="125" t="s">
        <v>148</v>
      </c>
      <c r="D82" s="126"/>
      <c r="E82" s="126"/>
      <c r="F82" s="126"/>
      <c r="J82" s="127"/>
      <c r="K82" s="128"/>
      <c r="L82" s="128"/>
    </row>
    <row r="83" spans="1:12" ht="12.75">
      <c r="A83" s="124">
        <v>36</v>
      </c>
      <c r="B83" s="125" t="s">
        <v>153</v>
      </c>
      <c r="C83" s="125" t="s">
        <v>148</v>
      </c>
      <c r="D83" s="126"/>
      <c r="E83" s="126"/>
      <c r="F83" s="126"/>
      <c r="J83" s="127"/>
      <c r="K83" s="128"/>
      <c r="L83" s="128"/>
    </row>
    <row r="84" spans="1:12" ht="12.75">
      <c r="A84" s="124">
        <v>37</v>
      </c>
      <c r="B84" s="125" t="s">
        <v>153</v>
      </c>
      <c r="C84" s="125" t="s">
        <v>148</v>
      </c>
      <c r="D84" s="126"/>
      <c r="E84" s="126"/>
      <c r="F84" s="126"/>
      <c r="J84" s="127"/>
      <c r="K84" s="128"/>
      <c r="L84" s="128"/>
    </row>
    <row r="85" spans="1:12" ht="12.75">
      <c r="A85" s="124">
        <v>38</v>
      </c>
      <c r="B85" s="125" t="s">
        <v>153</v>
      </c>
      <c r="C85" s="125" t="s">
        <v>148</v>
      </c>
      <c r="D85" s="126"/>
      <c r="E85" s="126"/>
      <c r="F85" s="126"/>
      <c r="J85" s="127"/>
      <c r="K85" s="128"/>
      <c r="L85" s="128"/>
    </row>
    <row r="86" spans="1:12" ht="12.75">
      <c r="A86" s="124">
        <v>39</v>
      </c>
      <c r="B86" s="125" t="s">
        <v>153</v>
      </c>
      <c r="C86" s="125" t="s">
        <v>148</v>
      </c>
      <c r="D86" s="126"/>
      <c r="E86" s="126"/>
      <c r="F86" s="126"/>
      <c r="J86" s="127"/>
      <c r="K86" s="128"/>
      <c r="L86" s="128"/>
    </row>
    <row r="87" spans="1:12" ht="12.75">
      <c r="A87" s="124">
        <v>40</v>
      </c>
      <c r="B87" s="125" t="s">
        <v>153</v>
      </c>
      <c r="C87" s="125" t="s">
        <v>148</v>
      </c>
      <c r="D87" s="126"/>
      <c r="E87" s="126"/>
      <c r="F87" s="126"/>
      <c r="J87" s="127"/>
      <c r="K87" s="128"/>
      <c r="L87" s="128"/>
    </row>
    <row r="88" spans="1:12" ht="12.75">
      <c r="A88" s="124">
        <v>41</v>
      </c>
      <c r="B88" s="125" t="s">
        <v>149</v>
      </c>
      <c r="C88" s="125" t="s">
        <v>150</v>
      </c>
      <c r="D88" s="126"/>
      <c r="E88" s="126"/>
      <c r="F88" s="126"/>
      <c r="J88" s="127"/>
      <c r="K88" s="128"/>
      <c r="L88" s="128"/>
    </row>
    <row r="89" spans="1:12" ht="12.75">
      <c r="A89" s="124">
        <v>42</v>
      </c>
      <c r="B89" s="125" t="s">
        <v>151</v>
      </c>
      <c r="C89" s="125" t="s">
        <v>152</v>
      </c>
      <c r="D89" s="126"/>
      <c r="E89" s="126"/>
      <c r="F89" s="126"/>
      <c r="J89" s="127"/>
      <c r="K89" s="128"/>
      <c r="L89" s="128"/>
    </row>
    <row r="90" spans="1:12" ht="12.75">
      <c r="A90" s="124">
        <v>43</v>
      </c>
      <c r="B90" s="125" t="s">
        <v>151</v>
      </c>
      <c r="C90" s="125" t="s">
        <v>152</v>
      </c>
      <c r="D90" s="126"/>
      <c r="E90" s="126"/>
      <c r="F90" s="126"/>
      <c r="J90" s="127"/>
      <c r="K90" s="128"/>
      <c r="L90" s="128"/>
    </row>
    <row r="91" spans="1:12" ht="12.75">
      <c r="A91" s="124">
        <v>44</v>
      </c>
      <c r="B91" s="125" t="s">
        <v>151</v>
      </c>
      <c r="C91" s="125" t="s">
        <v>152</v>
      </c>
      <c r="D91" s="126"/>
      <c r="E91" s="126"/>
      <c r="F91" s="126"/>
      <c r="J91" s="127"/>
      <c r="K91" s="128"/>
      <c r="L91" s="128"/>
    </row>
    <row r="92" spans="1:12" ht="12.75">
      <c r="A92" s="124">
        <v>45</v>
      </c>
      <c r="B92" s="125" t="s">
        <v>153</v>
      </c>
      <c r="C92" s="125" t="s">
        <v>148</v>
      </c>
      <c r="D92" s="126"/>
      <c r="E92" s="126"/>
      <c r="F92" s="126"/>
      <c r="J92" s="127"/>
      <c r="K92" s="128"/>
      <c r="L92" s="128"/>
    </row>
    <row r="93" spans="1:12" ht="12.75">
      <c r="A93" s="124">
        <v>46</v>
      </c>
      <c r="B93" s="125" t="s">
        <v>153</v>
      </c>
      <c r="C93" s="125" t="s">
        <v>148</v>
      </c>
      <c r="D93" s="126"/>
      <c r="E93" s="126"/>
      <c r="F93" s="126"/>
      <c r="J93" s="127"/>
      <c r="K93" s="128"/>
      <c r="L93" s="128"/>
    </row>
    <row r="94" spans="1:12" ht="12.75">
      <c r="A94" s="124">
        <v>47</v>
      </c>
      <c r="B94" s="125" t="s">
        <v>153</v>
      </c>
      <c r="C94" s="125" t="s">
        <v>148</v>
      </c>
      <c r="D94" s="126"/>
      <c r="E94" s="126"/>
      <c r="F94" s="126"/>
      <c r="J94" s="127"/>
      <c r="K94" s="128"/>
      <c r="L94" s="128"/>
    </row>
    <row r="95" spans="1:12" ht="12.75">
      <c r="A95" s="124">
        <v>48</v>
      </c>
      <c r="B95" s="125" t="s">
        <v>153</v>
      </c>
      <c r="C95" s="125" t="s">
        <v>148</v>
      </c>
      <c r="D95" s="126"/>
      <c r="E95" s="126"/>
      <c r="F95" s="126"/>
      <c r="J95" s="127"/>
      <c r="K95" s="128"/>
      <c r="L95" s="128"/>
    </row>
    <row r="96" spans="1:12" ht="12.75">
      <c r="A96" s="124">
        <v>49</v>
      </c>
      <c r="B96" s="125" t="s">
        <v>153</v>
      </c>
      <c r="C96" s="125" t="s">
        <v>148</v>
      </c>
      <c r="D96" s="126"/>
      <c r="E96" s="126"/>
      <c r="F96" s="126"/>
      <c r="J96" s="127"/>
      <c r="K96" s="128"/>
      <c r="L96" s="128"/>
    </row>
    <row r="97" spans="1:12" ht="12.75">
      <c r="A97" s="124">
        <v>50</v>
      </c>
      <c r="B97" s="125" t="s">
        <v>153</v>
      </c>
      <c r="C97" s="125" t="s">
        <v>148</v>
      </c>
      <c r="D97" s="126"/>
      <c r="E97" s="126"/>
      <c r="F97" s="126"/>
      <c r="J97" s="127"/>
      <c r="K97" s="128"/>
      <c r="L97" s="128"/>
    </row>
    <row r="98" spans="1:12" ht="12.75">
      <c r="A98" s="124">
        <v>51</v>
      </c>
      <c r="B98" s="125" t="s">
        <v>149</v>
      </c>
      <c r="C98" s="125" t="s">
        <v>150</v>
      </c>
      <c r="D98" s="126"/>
      <c r="E98" s="126"/>
      <c r="F98" s="126"/>
      <c r="J98" s="127"/>
      <c r="K98" s="128"/>
      <c r="L98" s="128"/>
    </row>
    <row r="99" spans="1:12" ht="12.75">
      <c r="A99" s="124">
        <v>52</v>
      </c>
      <c r="B99" s="125" t="s">
        <v>151</v>
      </c>
      <c r="C99" s="125" t="s">
        <v>152</v>
      </c>
      <c r="D99" s="126"/>
      <c r="E99" s="126"/>
      <c r="F99" s="126"/>
      <c r="J99" s="127"/>
      <c r="K99" s="128"/>
      <c r="L99" s="128"/>
    </row>
    <row r="100" spans="1:12" ht="12.75">
      <c r="A100" s="124">
        <v>53</v>
      </c>
      <c r="B100" s="125" t="s">
        <v>151</v>
      </c>
      <c r="C100" s="125" t="s">
        <v>152</v>
      </c>
      <c r="D100" s="126"/>
      <c r="E100" s="126"/>
      <c r="F100" s="126"/>
      <c r="J100" s="127"/>
      <c r="K100" s="128"/>
      <c r="L100" s="128"/>
    </row>
    <row r="101" spans="1:12" ht="12.75">
      <c r="A101" s="124">
        <v>54</v>
      </c>
      <c r="B101" s="125" t="s">
        <v>151</v>
      </c>
      <c r="C101" s="125" t="s">
        <v>152</v>
      </c>
      <c r="D101" s="126"/>
      <c r="E101" s="126"/>
      <c r="F101" s="126"/>
      <c r="J101" s="127"/>
      <c r="K101" s="128"/>
      <c r="L101" s="128"/>
    </row>
    <row r="102" spans="1:12" ht="12.75">
      <c r="A102" s="124">
        <v>55</v>
      </c>
      <c r="B102" s="125" t="s">
        <v>153</v>
      </c>
      <c r="C102" s="125" t="s">
        <v>148</v>
      </c>
      <c r="D102" s="126"/>
      <c r="E102" s="126"/>
      <c r="F102" s="126"/>
      <c r="J102" s="127"/>
      <c r="K102" s="128"/>
      <c r="L102" s="128"/>
    </row>
    <row r="103" spans="1:12" ht="12.75">
      <c r="A103" s="124">
        <v>56</v>
      </c>
      <c r="B103" s="125" t="s">
        <v>153</v>
      </c>
      <c r="C103" s="125" t="s">
        <v>148</v>
      </c>
      <c r="D103" s="126"/>
      <c r="E103" s="126"/>
      <c r="F103" s="126"/>
      <c r="J103" s="127"/>
      <c r="K103" s="128"/>
      <c r="L103" s="128"/>
    </row>
    <row r="104" spans="1:12" ht="12.75">
      <c r="A104" s="124">
        <v>57</v>
      </c>
      <c r="B104" s="125" t="s">
        <v>153</v>
      </c>
      <c r="C104" s="125" t="s">
        <v>148</v>
      </c>
      <c r="D104" s="126"/>
      <c r="E104" s="126"/>
      <c r="F104" s="126"/>
      <c r="J104" s="127"/>
      <c r="K104" s="128"/>
      <c r="L104" s="128"/>
    </row>
    <row r="105" spans="1:12" ht="12.75">
      <c r="A105" s="124">
        <v>58</v>
      </c>
      <c r="B105" s="125" t="s">
        <v>153</v>
      </c>
      <c r="C105" s="125" t="s">
        <v>148</v>
      </c>
      <c r="D105" s="126"/>
      <c r="E105" s="126"/>
      <c r="F105" s="126"/>
      <c r="J105" s="127"/>
      <c r="K105" s="128"/>
      <c r="L105" s="128"/>
    </row>
    <row r="106" spans="1:12" ht="12.75">
      <c r="A106" s="124">
        <v>59</v>
      </c>
      <c r="B106" s="125" t="s">
        <v>153</v>
      </c>
      <c r="C106" s="125" t="s">
        <v>148</v>
      </c>
      <c r="D106" s="126"/>
      <c r="E106" s="126"/>
      <c r="F106" s="126"/>
      <c r="J106" s="127"/>
      <c r="K106" s="128"/>
      <c r="L106" s="128"/>
    </row>
    <row r="107" spans="1:12" ht="12.75">
      <c r="A107" s="124">
        <v>60</v>
      </c>
      <c r="B107" s="125" t="s">
        <v>153</v>
      </c>
      <c r="C107" s="125" t="s">
        <v>148</v>
      </c>
      <c r="D107" s="126"/>
      <c r="E107" s="126"/>
      <c r="F107" s="126"/>
      <c r="J107" s="127"/>
      <c r="K107" s="128"/>
      <c r="L107" s="128"/>
    </row>
    <row r="108" spans="1:12" ht="12.75">
      <c r="A108" s="124">
        <v>61</v>
      </c>
      <c r="B108" s="125" t="s">
        <v>149</v>
      </c>
      <c r="C108" s="125" t="s">
        <v>150</v>
      </c>
      <c r="D108" s="126"/>
      <c r="E108" s="126"/>
      <c r="F108" s="126"/>
      <c r="J108" s="127"/>
      <c r="K108" s="128"/>
      <c r="L108" s="128"/>
    </row>
    <row r="109" spans="1:12" ht="12.75">
      <c r="A109" s="124">
        <v>62</v>
      </c>
      <c r="B109" s="125" t="s">
        <v>151</v>
      </c>
      <c r="C109" s="125" t="s">
        <v>152</v>
      </c>
      <c r="D109" s="126"/>
      <c r="E109" s="126"/>
      <c r="F109" s="126"/>
      <c r="J109" s="127"/>
      <c r="K109" s="128"/>
      <c r="L109" s="128"/>
    </row>
    <row r="110" spans="1:12" ht="12.75">
      <c r="A110" s="124">
        <v>63</v>
      </c>
      <c r="B110" s="125" t="s">
        <v>151</v>
      </c>
      <c r="C110" s="125" t="s">
        <v>152</v>
      </c>
      <c r="D110" s="126"/>
      <c r="E110" s="126"/>
      <c r="F110" s="126"/>
      <c r="J110" s="127"/>
      <c r="K110" s="128"/>
      <c r="L110" s="128"/>
    </row>
    <row r="111" spans="1:12" ht="12.75">
      <c r="A111" s="124">
        <v>64</v>
      </c>
      <c r="B111" s="125" t="s">
        <v>151</v>
      </c>
      <c r="C111" s="125" t="s">
        <v>152</v>
      </c>
      <c r="D111" s="126"/>
      <c r="E111" s="126"/>
      <c r="F111" s="126"/>
      <c r="J111" s="127"/>
      <c r="K111" s="128"/>
      <c r="L111" s="128"/>
    </row>
    <row r="112" spans="1:12" ht="12.75">
      <c r="A112" s="124">
        <v>65</v>
      </c>
      <c r="B112" s="125" t="s">
        <v>153</v>
      </c>
      <c r="C112" s="125" t="s">
        <v>148</v>
      </c>
      <c r="D112" s="126"/>
      <c r="E112" s="126"/>
      <c r="F112" s="126"/>
      <c r="J112" s="127"/>
      <c r="K112" s="128"/>
      <c r="L112" s="128"/>
    </row>
    <row r="113" spans="1:12" ht="12.75">
      <c r="A113" s="124">
        <v>66</v>
      </c>
      <c r="B113" s="125" t="s">
        <v>153</v>
      </c>
      <c r="C113" s="125" t="s">
        <v>148</v>
      </c>
      <c r="D113" s="126"/>
      <c r="E113" s="126"/>
      <c r="F113" s="126"/>
      <c r="J113" s="127"/>
      <c r="K113" s="128"/>
      <c r="L113" s="128"/>
    </row>
    <row r="114" spans="1:12" ht="12.75">
      <c r="A114" s="124">
        <v>67</v>
      </c>
      <c r="B114" s="125" t="s">
        <v>153</v>
      </c>
      <c r="C114" s="125" t="s">
        <v>148</v>
      </c>
      <c r="D114" s="126"/>
      <c r="E114" s="126"/>
      <c r="F114" s="126"/>
      <c r="J114" s="127"/>
      <c r="K114" s="128"/>
      <c r="L114" s="128"/>
    </row>
    <row r="115" spans="1:12" ht="12.75">
      <c r="A115" s="124">
        <v>68</v>
      </c>
      <c r="B115" s="125" t="s">
        <v>153</v>
      </c>
      <c r="C115" s="125" t="s">
        <v>148</v>
      </c>
      <c r="D115" s="126"/>
      <c r="E115" s="126"/>
      <c r="F115" s="126"/>
      <c r="J115" s="127"/>
      <c r="K115" s="128"/>
      <c r="L115" s="128"/>
    </row>
    <row r="116" spans="1:12" ht="12.75">
      <c r="A116" s="124">
        <v>69</v>
      </c>
      <c r="B116" s="125" t="s">
        <v>153</v>
      </c>
      <c r="C116" s="125" t="s">
        <v>148</v>
      </c>
      <c r="D116" s="126"/>
      <c r="E116" s="126"/>
      <c r="F116" s="126"/>
      <c r="J116" s="127"/>
      <c r="K116" s="128"/>
      <c r="L116" s="128"/>
    </row>
    <row r="117" spans="1:12" ht="12.75">
      <c r="A117" s="124">
        <v>70</v>
      </c>
      <c r="B117" s="125" t="s">
        <v>153</v>
      </c>
      <c r="C117" s="125" t="s">
        <v>148</v>
      </c>
      <c r="D117" s="126"/>
      <c r="E117" s="126"/>
      <c r="F117" s="126"/>
      <c r="J117" s="127"/>
      <c r="K117" s="128"/>
      <c r="L117" s="128"/>
    </row>
    <row r="118" spans="1:12" ht="12.75">
      <c r="A118" s="124">
        <v>71</v>
      </c>
      <c r="B118" s="125" t="s">
        <v>149</v>
      </c>
      <c r="C118" s="125" t="s">
        <v>150</v>
      </c>
      <c r="D118" s="126"/>
      <c r="E118" s="126"/>
      <c r="F118" s="126"/>
      <c r="J118" s="127"/>
      <c r="K118" s="128"/>
      <c r="L118" s="128"/>
    </row>
    <row r="119" spans="1:12" ht="12.75">
      <c r="A119" s="124">
        <v>72</v>
      </c>
      <c r="B119" s="125" t="s">
        <v>151</v>
      </c>
      <c r="C119" s="125" t="s">
        <v>152</v>
      </c>
      <c r="D119" s="126"/>
      <c r="E119" s="126"/>
      <c r="F119" s="126"/>
      <c r="J119" s="127"/>
      <c r="K119" s="128"/>
      <c r="L119" s="128"/>
    </row>
    <row r="120" spans="1:12" ht="12.75">
      <c r="A120" s="124">
        <v>73</v>
      </c>
      <c r="B120" s="125" t="s">
        <v>151</v>
      </c>
      <c r="C120" s="125" t="s">
        <v>152</v>
      </c>
      <c r="D120" s="126"/>
      <c r="E120" s="126"/>
      <c r="F120" s="126"/>
      <c r="J120" s="127"/>
      <c r="K120" s="128"/>
      <c r="L120" s="128"/>
    </row>
    <row r="121" spans="1:12" ht="12.75">
      <c r="A121" s="124">
        <v>74</v>
      </c>
      <c r="B121" s="125" t="s">
        <v>151</v>
      </c>
      <c r="C121" s="125" t="s">
        <v>152</v>
      </c>
      <c r="D121" s="126"/>
      <c r="E121" s="126"/>
      <c r="F121" s="126"/>
      <c r="J121" s="127"/>
      <c r="K121" s="128"/>
      <c r="L121" s="128"/>
    </row>
    <row r="122" spans="1:12" ht="12.75">
      <c r="A122" s="124">
        <v>75</v>
      </c>
      <c r="B122" s="125" t="s">
        <v>153</v>
      </c>
      <c r="C122" s="125" t="s">
        <v>148</v>
      </c>
      <c r="D122" s="126"/>
      <c r="E122" s="126"/>
      <c r="F122" s="126"/>
      <c r="J122" s="127"/>
      <c r="K122" s="128"/>
      <c r="L122" s="128"/>
    </row>
    <row r="123" spans="1:12" ht="12.75">
      <c r="A123" s="124">
        <v>76</v>
      </c>
      <c r="B123" s="125" t="s">
        <v>153</v>
      </c>
      <c r="C123" s="125" t="s">
        <v>148</v>
      </c>
      <c r="D123" s="126"/>
      <c r="E123" s="126"/>
      <c r="F123" s="126"/>
      <c r="J123" s="127"/>
      <c r="K123" s="128"/>
      <c r="L123" s="128"/>
    </row>
    <row r="124" spans="1:12" ht="12.75">
      <c r="A124" s="124">
        <v>77</v>
      </c>
      <c r="B124" s="125" t="s">
        <v>153</v>
      </c>
      <c r="C124" s="125" t="s">
        <v>148</v>
      </c>
      <c r="D124" s="126"/>
      <c r="E124" s="126"/>
      <c r="F124" s="126"/>
      <c r="J124" s="127"/>
      <c r="K124" s="128"/>
      <c r="L124" s="128"/>
    </row>
    <row r="125" spans="1:12" ht="12.75">
      <c r="A125" s="124">
        <v>78</v>
      </c>
      <c r="B125" s="125" t="s">
        <v>153</v>
      </c>
      <c r="C125" s="125" t="s">
        <v>148</v>
      </c>
      <c r="D125" s="126"/>
      <c r="E125" s="126"/>
      <c r="F125" s="126"/>
      <c r="J125" s="127"/>
      <c r="K125" s="128"/>
      <c r="L125" s="128"/>
    </row>
    <row r="126" spans="1:12" ht="12.75">
      <c r="A126" s="124">
        <v>79</v>
      </c>
      <c r="B126" s="125" t="s">
        <v>153</v>
      </c>
      <c r="C126" s="125" t="s">
        <v>148</v>
      </c>
      <c r="D126" s="126"/>
      <c r="E126" s="126"/>
      <c r="F126" s="126"/>
      <c r="J126" s="127"/>
      <c r="K126" s="128"/>
      <c r="L126" s="128"/>
    </row>
    <row r="127" spans="1:12" ht="12.75">
      <c r="A127" s="124">
        <v>80</v>
      </c>
      <c r="B127" s="125" t="s">
        <v>153</v>
      </c>
      <c r="C127" s="125" t="s">
        <v>148</v>
      </c>
      <c r="D127" s="126"/>
      <c r="E127" s="126"/>
      <c r="F127" s="126"/>
      <c r="J127" s="127"/>
      <c r="K127" s="128"/>
      <c r="L127" s="128"/>
    </row>
    <row r="128" spans="1:12" ht="12.75">
      <c r="A128" s="124">
        <v>81</v>
      </c>
      <c r="B128" s="125" t="s">
        <v>149</v>
      </c>
      <c r="C128" s="125" t="s">
        <v>150</v>
      </c>
      <c r="D128" s="126"/>
      <c r="E128" s="126"/>
      <c r="F128" s="126"/>
      <c r="J128" s="127"/>
      <c r="K128" s="128"/>
      <c r="L128" s="128"/>
    </row>
    <row r="129" spans="1:12" ht="12.75">
      <c r="A129" s="124">
        <v>82</v>
      </c>
      <c r="B129" s="125" t="s">
        <v>151</v>
      </c>
      <c r="C129" s="125" t="s">
        <v>152</v>
      </c>
      <c r="D129" s="126"/>
      <c r="E129" s="126"/>
      <c r="F129" s="126"/>
      <c r="J129" s="127"/>
      <c r="K129" s="128"/>
      <c r="L129" s="128"/>
    </row>
    <row r="130" spans="1:12" ht="12.75">
      <c r="A130" s="124">
        <v>83</v>
      </c>
      <c r="B130" s="125" t="s">
        <v>151</v>
      </c>
      <c r="C130" s="125" t="s">
        <v>152</v>
      </c>
      <c r="D130" s="126"/>
      <c r="E130" s="126"/>
      <c r="F130" s="126"/>
      <c r="J130" s="127"/>
      <c r="K130" s="128"/>
      <c r="L130" s="128"/>
    </row>
    <row r="131" spans="1:12" ht="12.75">
      <c r="A131" s="124">
        <v>84</v>
      </c>
      <c r="B131" s="125" t="s">
        <v>151</v>
      </c>
      <c r="C131" s="125" t="s">
        <v>152</v>
      </c>
      <c r="D131" s="126"/>
      <c r="E131" s="126"/>
      <c r="F131" s="126"/>
      <c r="J131" s="127"/>
      <c r="K131" s="128"/>
      <c r="L131" s="128"/>
    </row>
    <row r="132" spans="1:12" ht="12.75">
      <c r="A132" s="124">
        <v>85</v>
      </c>
      <c r="B132" s="125" t="s">
        <v>153</v>
      </c>
      <c r="C132" s="125" t="s">
        <v>148</v>
      </c>
      <c r="D132" s="126"/>
      <c r="E132" s="126"/>
      <c r="F132" s="126"/>
      <c r="J132" s="127"/>
      <c r="K132" s="128"/>
      <c r="L132" s="128"/>
    </row>
    <row r="133" spans="1:12" ht="12.75">
      <c r="A133" s="124">
        <v>86</v>
      </c>
      <c r="B133" s="125" t="s">
        <v>153</v>
      </c>
      <c r="C133" s="125" t="s">
        <v>148</v>
      </c>
      <c r="D133" s="126"/>
      <c r="E133" s="126"/>
      <c r="F133" s="126"/>
      <c r="J133" s="127"/>
      <c r="K133" s="128"/>
      <c r="L133" s="128"/>
    </row>
    <row r="134" spans="1:12" ht="12.75">
      <c r="A134" s="124">
        <v>87</v>
      </c>
      <c r="B134" s="125" t="s">
        <v>153</v>
      </c>
      <c r="C134" s="125" t="s">
        <v>148</v>
      </c>
      <c r="D134" s="126"/>
      <c r="E134" s="126"/>
      <c r="F134" s="126"/>
      <c r="J134" s="127"/>
      <c r="K134" s="128"/>
      <c r="L134" s="128"/>
    </row>
    <row r="135" spans="1:12" ht="12.75">
      <c r="A135" s="124">
        <v>88</v>
      </c>
      <c r="B135" s="125" t="s">
        <v>153</v>
      </c>
      <c r="C135" s="125" t="s">
        <v>148</v>
      </c>
      <c r="D135" s="126"/>
      <c r="E135" s="126"/>
      <c r="F135" s="126"/>
      <c r="J135" s="127"/>
      <c r="K135" s="128"/>
      <c r="L135" s="128"/>
    </row>
    <row r="136" spans="1:12" ht="12.75">
      <c r="A136" s="124">
        <v>89</v>
      </c>
      <c r="B136" s="125" t="s">
        <v>153</v>
      </c>
      <c r="C136" s="125" t="s">
        <v>148</v>
      </c>
      <c r="D136" s="126"/>
      <c r="E136" s="126"/>
      <c r="F136" s="126"/>
      <c r="J136" s="127"/>
      <c r="K136" s="128"/>
      <c r="L136" s="128"/>
    </row>
    <row r="137" spans="1:12" ht="12.75">
      <c r="A137" s="124">
        <v>90</v>
      </c>
      <c r="B137" s="125" t="s">
        <v>153</v>
      </c>
      <c r="C137" s="125" t="s">
        <v>148</v>
      </c>
      <c r="D137" s="126"/>
      <c r="E137" s="126"/>
      <c r="F137" s="126"/>
      <c r="J137" s="127"/>
      <c r="K137" s="128"/>
      <c r="L137" s="128"/>
    </row>
    <row r="138" spans="1:12" ht="12.75">
      <c r="A138" s="124">
        <v>91</v>
      </c>
      <c r="B138" s="125" t="s">
        <v>149</v>
      </c>
      <c r="C138" s="125" t="s">
        <v>150</v>
      </c>
      <c r="D138" s="126"/>
      <c r="E138" s="126"/>
      <c r="F138" s="126"/>
      <c r="J138" s="127"/>
      <c r="K138" s="128"/>
      <c r="L138" s="128"/>
    </row>
    <row r="139" spans="1:12" ht="12.75">
      <c r="A139" s="124">
        <v>92</v>
      </c>
      <c r="B139" s="125" t="s">
        <v>151</v>
      </c>
      <c r="C139" s="125" t="s">
        <v>152</v>
      </c>
      <c r="D139" s="126"/>
      <c r="E139" s="126"/>
      <c r="F139" s="126"/>
      <c r="J139" s="127"/>
      <c r="K139" s="128"/>
      <c r="L139" s="128"/>
    </row>
    <row r="140" spans="1:12" ht="12.75">
      <c r="A140" s="124">
        <v>93</v>
      </c>
      <c r="B140" s="125" t="s">
        <v>151</v>
      </c>
      <c r="C140" s="125" t="s">
        <v>152</v>
      </c>
      <c r="D140" s="126"/>
      <c r="E140" s="126"/>
      <c r="F140" s="126"/>
      <c r="J140" s="127"/>
      <c r="K140" s="128"/>
      <c r="L140" s="128"/>
    </row>
    <row r="141" spans="1:12" ht="12.75">
      <c r="A141" s="124">
        <v>94</v>
      </c>
      <c r="B141" s="125" t="s">
        <v>151</v>
      </c>
      <c r="C141" s="125" t="s">
        <v>152</v>
      </c>
      <c r="D141" s="126"/>
      <c r="E141" s="126"/>
      <c r="F141" s="126"/>
      <c r="J141" s="127"/>
      <c r="K141" s="128"/>
      <c r="L141" s="128"/>
    </row>
    <row r="142" spans="1:12" ht="12.75">
      <c r="A142" s="124">
        <v>95</v>
      </c>
      <c r="B142" s="125" t="s">
        <v>153</v>
      </c>
      <c r="C142" s="125" t="s">
        <v>148</v>
      </c>
      <c r="D142" s="126"/>
      <c r="E142" s="126"/>
      <c r="F142" s="126"/>
      <c r="J142" s="127"/>
      <c r="K142" s="128"/>
      <c r="L142" s="128"/>
    </row>
    <row r="143" spans="1:12" ht="12.75">
      <c r="A143" s="124">
        <v>96</v>
      </c>
      <c r="B143" s="125" t="s">
        <v>153</v>
      </c>
      <c r="C143" s="125" t="s">
        <v>148</v>
      </c>
      <c r="D143" s="126"/>
      <c r="E143" s="126"/>
      <c r="F143" s="126"/>
      <c r="J143" s="127"/>
      <c r="K143" s="128"/>
      <c r="L143" s="128"/>
    </row>
    <row r="144" spans="1:12" ht="12.75">
      <c r="A144" s="124">
        <v>97</v>
      </c>
      <c r="B144" s="125" t="s">
        <v>153</v>
      </c>
      <c r="C144" s="125" t="s">
        <v>148</v>
      </c>
      <c r="D144" s="126"/>
      <c r="E144" s="126"/>
      <c r="F144" s="126"/>
      <c r="J144" s="127"/>
      <c r="K144" s="128"/>
      <c r="L144" s="128"/>
    </row>
    <row r="145" spans="1:12" ht="12.75">
      <c r="A145" s="124">
        <v>98</v>
      </c>
      <c r="B145" s="125" t="s">
        <v>153</v>
      </c>
      <c r="C145" s="125" t="s">
        <v>148</v>
      </c>
      <c r="D145" s="126"/>
      <c r="E145" s="126"/>
      <c r="F145" s="126"/>
      <c r="J145" s="127"/>
      <c r="K145" s="128"/>
      <c r="L145" s="128"/>
    </row>
    <row r="146" spans="1:12" ht="12.75">
      <c r="A146" s="124">
        <v>99</v>
      </c>
      <c r="B146" s="130" t="s">
        <v>153</v>
      </c>
      <c r="C146" s="130" t="s">
        <v>148</v>
      </c>
      <c r="D146" s="126"/>
      <c r="E146" s="126"/>
      <c r="F146" s="126"/>
      <c r="J146" s="127"/>
      <c r="K146" s="131"/>
      <c r="L146" s="1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115"/>
  <sheetViews>
    <sheetView tabSelected="1" view="pageBreakPreview" zoomScale="85" zoomScaleSheetLayoutView="85" workbookViewId="0" topLeftCell="A103">
      <selection activeCell="G114" sqref="G114"/>
    </sheetView>
  </sheetViews>
  <sheetFormatPr defaultColWidth="9.00390625" defaultRowHeight="12.75"/>
  <cols>
    <col min="1" max="1" width="5.125" style="18" customWidth="1"/>
    <col min="2" max="2" width="32.125" style="18" customWidth="1"/>
    <col min="3" max="3" width="21.25390625" style="18" customWidth="1"/>
    <col min="4" max="4" width="14.625" style="18" customWidth="1"/>
    <col min="5" max="5" width="12.25390625" style="18" customWidth="1"/>
    <col min="6" max="6" width="12.125" style="18" customWidth="1"/>
    <col min="7" max="8" width="11.25390625" style="18" customWidth="1"/>
    <col min="9" max="9" width="11.875" style="18" customWidth="1"/>
    <col min="10" max="10" width="10.25390625" style="18" customWidth="1"/>
    <col min="11" max="11" width="10.875" style="18" customWidth="1"/>
    <col min="12" max="12" width="10.375" style="18" customWidth="1"/>
    <col min="13" max="13" width="11.25390625" style="18" customWidth="1"/>
    <col min="14" max="14" width="10.875" style="18" customWidth="1"/>
    <col min="15" max="16384" width="9.125" style="18" customWidth="1"/>
  </cols>
  <sheetData>
    <row r="1" ht="18.75">
      <c r="I1" s="40" t="s">
        <v>0</v>
      </c>
    </row>
    <row r="2" ht="18.75">
      <c r="I2" s="40" t="s">
        <v>1</v>
      </c>
    </row>
    <row r="3" ht="18.75">
      <c r="I3" s="40" t="s">
        <v>2</v>
      </c>
    </row>
    <row r="4" ht="18.75">
      <c r="I4" s="40" t="s">
        <v>3</v>
      </c>
    </row>
    <row r="5" ht="18.75">
      <c r="B5" s="1"/>
    </row>
    <row r="6" ht="15.75">
      <c r="I6" s="2" t="s">
        <v>4</v>
      </c>
    </row>
    <row r="7" ht="15.75">
      <c r="I7" s="2" t="s">
        <v>5</v>
      </c>
    </row>
    <row r="8" ht="15.75">
      <c r="B8" s="3"/>
    </row>
    <row r="9" ht="15.75">
      <c r="I9" s="41" t="s">
        <v>6</v>
      </c>
    </row>
    <row r="10" ht="15.75">
      <c r="I10" s="41" t="s">
        <v>7</v>
      </c>
    </row>
    <row r="11" ht="15.75">
      <c r="I11" s="41" t="s">
        <v>8</v>
      </c>
    </row>
    <row r="12" ht="15.75">
      <c r="I12" s="41" t="s">
        <v>9</v>
      </c>
    </row>
    <row r="13" ht="15.75">
      <c r="I13" s="41" t="s">
        <v>10</v>
      </c>
    </row>
    <row r="15" ht="18.75">
      <c r="B15" s="4"/>
    </row>
    <row r="16" ht="18.75">
      <c r="D16" s="4" t="s">
        <v>11</v>
      </c>
    </row>
    <row r="17" ht="18.75">
      <c r="D17" s="4" t="s">
        <v>12</v>
      </c>
    </row>
    <row r="18" ht="18.75">
      <c r="D18" s="4" t="s">
        <v>76</v>
      </c>
    </row>
    <row r="19" spans="1:8" ht="18.75">
      <c r="A19" s="18" t="s">
        <v>208</v>
      </c>
      <c r="B19" s="147">
        <v>15</v>
      </c>
      <c r="C19" s="149" t="s">
        <v>204</v>
      </c>
      <c r="D19" s="148"/>
      <c r="E19" s="148"/>
      <c r="F19" s="148"/>
      <c r="G19" s="148"/>
      <c r="H19" s="148"/>
    </row>
    <row r="20" ht="12.75">
      <c r="B20" s="144" t="s">
        <v>13</v>
      </c>
    </row>
    <row r="21" spans="1:8" ht="18.75">
      <c r="A21" s="18" t="s">
        <v>207</v>
      </c>
      <c r="B21" s="147">
        <v>151</v>
      </c>
      <c r="C21" s="149" t="s">
        <v>204</v>
      </c>
      <c r="D21" s="148"/>
      <c r="E21" s="148"/>
      <c r="F21" s="148"/>
      <c r="G21" s="148"/>
      <c r="H21" s="148"/>
    </row>
    <row r="22" spans="2:5" ht="15">
      <c r="B22" s="182" t="s">
        <v>14</v>
      </c>
      <c r="C22" s="183"/>
      <c r="D22" s="183"/>
      <c r="E22" s="183"/>
    </row>
    <row r="23" spans="1:15" ht="33" customHeight="1">
      <c r="A23" s="18" t="s">
        <v>205</v>
      </c>
      <c r="B23" s="147">
        <v>1513340</v>
      </c>
      <c r="C23" s="150">
        <v>91205</v>
      </c>
      <c r="D23" s="235" t="s">
        <v>240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</row>
    <row r="24" spans="2:6" ht="15">
      <c r="B24" s="182" t="s">
        <v>15</v>
      </c>
      <c r="C24" s="183"/>
      <c r="D24" s="183"/>
      <c r="E24" s="183"/>
      <c r="F24" s="183"/>
    </row>
    <row r="25" spans="1:5" ht="18.75">
      <c r="A25" s="18" t="s">
        <v>209</v>
      </c>
      <c r="B25" s="40" t="s">
        <v>213</v>
      </c>
      <c r="D25" s="135">
        <f>D26+D27</f>
        <v>250.20000000000002</v>
      </c>
      <c r="E25" s="29" t="s">
        <v>155</v>
      </c>
    </row>
    <row r="26" spans="2:5" ht="18.75">
      <c r="B26" s="40" t="s">
        <v>157</v>
      </c>
      <c r="D26" s="135">
        <f>L41</f>
        <v>250.20000000000002</v>
      </c>
      <c r="E26" s="29" t="s">
        <v>158</v>
      </c>
    </row>
    <row r="27" spans="2:5" ht="18.75">
      <c r="B27" s="40" t="s">
        <v>154</v>
      </c>
      <c r="D27" s="135">
        <f>M41</f>
        <v>0</v>
      </c>
      <c r="E27" s="29" t="s">
        <v>159</v>
      </c>
    </row>
    <row r="28" spans="1:16" ht="78" customHeight="1">
      <c r="A28" s="18" t="s">
        <v>210</v>
      </c>
      <c r="B28" s="203" t="s">
        <v>228</v>
      </c>
      <c r="C28" s="203"/>
      <c r="D28" s="204" t="s">
        <v>250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</row>
    <row r="29" spans="1:16" ht="34.5" customHeight="1">
      <c r="A29" s="18" t="s">
        <v>211</v>
      </c>
      <c r="B29" s="1" t="s">
        <v>227</v>
      </c>
      <c r="C29" s="233" t="s">
        <v>249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</row>
    <row r="30" ht="18.75">
      <c r="B30" s="1"/>
    </row>
    <row r="31" spans="1:2" ht="19.5" thickBot="1">
      <c r="A31" s="18" t="s">
        <v>212</v>
      </c>
      <c r="B31" s="1" t="s">
        <v>214</v>
      </c>
    </row>
    <row r="32" spans="1:12" ht="15">
      <c r="A32" s="6"/>
      <c r="B32" s="221" t="s">
        <v>16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1"/>
    </row>
    <row r="33" spans="1:12" ht="30.75" thickBot="1">
      <c r="A33" s="7" t="s">
        <v>17</v>
      </c>
      <c r="B33" s="202"/>
      <c r="C33" s="194"/>
      <c r="D33" s="194"/>
      <c r="E33" s="194"/>
      <c r="F33" s="194"/>
      <c r="G33" s="194"/>
      <c r="H33" s="194"/>
      <c r="I33" s="194"/>
      <c r="J33" s="194"/>
      <c r="K33" s="194"/>
      <c r="L33" s="195"/>
    </row>
    <row r="34" spans="1:12" ht="34.5" customHeight="1" thickBot="1">
      <c r="A34" s="8">
        <v>1</v>
      </c>
      <c r="B34" s="196" t="s">
        <v>249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8"/>
    </row>
    <row r="35" ht="18.75">
      <c r="B35" s="1"/>
    </row>
    <row r="36" spans="1:2" ht="18.75">
      <c r="A36" s="18" t="s">
        <v>215</v>
      </c>
      <c r="B36" s="1" t="s">
        <v>216</v>
      </c>
    </row>
    <row r="37" spans="2:15" ht="16.5" thickBot="1">
      <c r="B37" s="9"/>
      <c r="C37" s="217" t="s">
        <v>18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1:14" ht="15.75" customHeight="1" thickBot="1">
      <c r="A38" s="6"/>
      <c r="B38" s="199" t="s">
        <v>19</v>
      </c>
      <c r="C38" s="218" t="s">
        <v>20</v>
      </c>
      <c r="D38" s="219"/>
      <c r="E38" s="220"/>
      <c r="F38" s="218" t="s">
        <v>21</v>
      </c>
      <c r="G38" s="219"/>
      <c r="H38" s="220"/>
      <c r="I38" s="218" t="s">
        <v>22</v>
      </c>
      <c r="J38" s="219"/>
      <c r="K38" s="220"/>
      <c r="L38" s="218" t="s">
        <v>23</v>
      </c>
      <c r="M38" s="219"/>
      <c r="N38" s="220"/>
    </row>
    <row r="39" spans="1:14" ht="30" customHeight="1">
      <c r="A39" s="10" t="s">
        <v>17</v>
      </c>
      <c r="B39" s="193"/>
      <c r="C39" s="208" t="s">
        <v>77</v>
      </c>
      <c r="D39" s="208" t="s">
        <v>156</v>
      </c>
      <c r="E39" s="208" t="s">
        <v>28</v>
      </c>
      <c r="F39" s="208" t="s">
        <v>77</v>
      </c>
      <c r="G39" s="208" t="s">
        <v>156</v>
      </c>
      <c r="H39" s="208" t="s">
        <v>28</v>
      </c>
      <c r="I39" s="208" t="s">
        <v>77</v>
      </c>
      <c r="J39" s="208" t="s">
        <v>156</v>
      </c>
      <c r="K39" s="208" t="s">
        <v>28</v>
      </c>
      <c r="L39" s="208" t="s">
        <v>77</v>
      </c>
      <c r="M39" s="208" t="s">
        <v>156</v>
      </c>
      <c r="N39" s="208" t="s">
        <v>28</v>
      </c>
    </row>
    <row r="40" spans="1:14" ht="15.75" thickBot="1">
      <c r="A40" s="7"/>
      <c r="B40" s="222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 ht="21" customHeight="1">
      <c r="A41" s="15"/>
      <c r="B41" s="205" t="s">
        <v>249</v>
      </c>
      <c r="C41" s="132">
        <f>15+19+19+0.11</f>
        <v>53.11</v>
      </c>
      <c r="D41" s="132"/>
      <c r="E41" s="132">
        <f>C41+D41</f>
        <v>53.11</v>
      </c>
      <c r="F41" s="132">
        <f>60+0.12+E41</f>
        <v>113.22999999999999</v>
      </c>
      <c r="G41" s="132"/>
      <c r="H41" s="132">
        <f>F41+G41</f>
        <v>113.22999999999999</v>
      </c>
      <c r="I41" s="132">
        <f>21+21.7+22+0.12+H41</f>
        <v>178.05</v>
      </c>
      <c r="J41" s="132"/>
      <c r="K41" s="132">
        <f>I41+J41</f>
        <v>178.05</v>
      </c>
      <c r="L41" s="132">
        <f>23+23+26+K41+0.15</f>
        <v>250.20000000000002</v>
      </c>
      <c r="M41" s="132"/>
      <c r="N41" s="132">
        <f>L41+M41</f>
        <v>250.20000000000002</v>
      </c>
    </row>
    <row r="42" spans="1:14" ht="12.75" customHeight="1">
      <c r="A42" s="14"/>
      <c r="B42" s="206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 ht="20.25" customHeight="1" thickBot="1">
      <c r="A43" s="8"/>
      <c r="B43" s="207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ht="15.75">
      <c r="B44" s="16"/>
    </row>
    <row r="45" ht="15.75">
      <c r="B45" s="2"/>
    </row>
    <row r="46" spans="1:2" ht="19.5" thickBot="1">
      <c r="A46" s="18" t="s">
        <v>217</v>
      </c>
      <c r="B46" s="5" t="s">
        <v>218</v>
      </c>
    </row>
    <row r="47" spans="2:15" ht="25.5" customHeight="1" thickBot="1">
      <c r="B47" s="151" t="s">
        <v>29</v>
      </c>
      <c r="C47" s="240" t="s">
        <v>30</v>
      </c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2"/>
    </row>
    <row r="48" spans="2:15" ht="19.5" customHeight="1" thickBot="1">
      <c r="B48" s="152">
        <v>1134</v>
      </c>
      <c r="C48" s="243" t="s">
        <v>229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5"/>
    </row>
    <row r="49" spans="2:15" ht="24.75" customHeight="1" thickBot="1">
      <c r="B49" s="152">
        <v>1343</v>
      </c>
      <c r="C49" s="246" t="s">
        <v>230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</row>
    <row r="50" ht="18.75">
      <c r="B50" s="5"/>
    </row>
    <row r="51" spans="1:2" ht="19.5" thickBot="1">
      <c r="A51" s="18" t="s">
        <v>220</v>
      </c>
      <c r="B51" s="5" t="s">
        <v>219</v>
      </c>
    </row>
    <row r="52" spans="2:15" ht="48" customHeight="1" thickBot="1">
      <c r="B52" s="151" t="s">
        <v>31</v>
      </c>
      <c r="C52" s="240" t="s">
        <v>32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2:15" ht="16.5" thickBot="1">
      <c r="B53" s="152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8"/>
    </row>
    <row r="54" ht="18.75">
      <c r="B54" s="1"/>
    </row>
    <row r="55" spans="1:8" ht="18.75">
      <c r="A55" s="18" t="s">
        <v>221</v>
      </c>
      <c r="B55" s="155" t="s">
        <v>222</v>
      </c>
      <c r="C55" s="154"/>
      <c r="D55" s="154"/>
      <c r="E55" s="154"/>
      <c r="F55" s="154"/>
      <c r="G55" s="154"/>
      <c r="H55" s="154"/>
    </row>
    <row r="56" spans="2:16" ht="16.5" thickBot="1">
      <c r="B56" s="217" t="s">
        <v>18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136"/>
    </row>
    <row r="57" spans="2:16" ht="15.75" thickBot="1">
      <c r="B57" s="208" t="s">
        <v>33</v>
      </c>
      <c r="C57" s="208" t="s">
        <v>34</v>
      </c>
      <c r="D57" s="218" t="s">
        <v>20</v>
      </c>
      <c r="E57" s="219"/>
      <c r="F57" s="220"/>
      <c r="G57" s="218" t="s">
        <v>21</v>
      </c>
      <c r="H57" s="219"/>
      <c r="I57" s="220"/>
      <c r="J57" s="218" t="s">
        <v>22</v>
      </c>
      <c r="K57" s="219"/>
      <c r="L57" s="220"/>
      <c r="M57" s="218" t="s">
        <v>23</v>
      </c>
      <c r="N57" s="219"/>
      <c r="O57" s="219"/>
      <c r="P57" s="220"/>
    </row>
    <row r="58" spans="2:16" ht="15">
      <c r="B58" s="209"/>
      <c r="C58" s="209"/>
      <c r="D58" s="11" t="s">
        <v>24</v>
      </c>
      <c r="E58" s="11" t="s">
        <v>26</v>
      </c>
      <c r="F58" s="208" t="s">
        <v>28</v>
      </c>
      <c r="G58" s="11" t="s">
        <v>24</v>
      </c>
      <c r="H58" s="11" t="s">
        <v>26</v>
      </c>
      <c r="I58" s="208" t="s">
        <v>28</v>
      </c>
      <c r="J58" s="11" t="s">
        <v>24</v>
      </c>
      <c r="K58" s="11" t="s">
        <v>26</v>
      </c>
      <c r="L58" s="208" t="s">
        <v>28</v>
      </c>
      <c r="M58" s="11" t="s">
        <v>24</v>
      </c>
      <c r="N58" s="11" t="s">
        <v>26</v>
      </c>
      <c r="O58" s="211" t="s">
        <v>28</v>
      </c>
      <c r="P58" s="213"/>
    </row>
    <row r="59" spans="2:16" ht="15.75" thickBot="1">
      <c r="B59" s="210"/>
      <c r="C59" s="210"/>
      <c r="D59" s="12" t="s">
        <v>25</v>
      </c>
      <c r="E59" s="12" t="s">
        <v>27</v>
      </c>
      <c r="F59" s="210"/>
      <c r="G59" s="12" t="s">
        <v>25</v>
      </c>
      <c r="H59" s="12" t="s">
        <v>27</v>
      </c>
      <c r="I59" s="210"/>
      <c r="J59" s="12" t="s">
        <v>25</v>
      </c>
      <c r="K59" s="12" t="s">
        <v>27</v>
      </c>
      <c r="L59" s="210"/>
      <c r="M59" s="12" t="s">
        <v>25</v>
      </c>
      <c r="N59" s="12" t="s">
        <v>27</v>
      </c>
      <c r="O59" s="214"/>
      <c r="P59" s="216"/>
    </row>
    <row r="60" spans="2:16" ht="30.75" customHeight="1">
      <c r="B60" s="19"/>
      <c r="C60" s="20" t="s">
        <v>35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23"/>
      <c r="P60" s="224"/>
    </row>
    <row r="61" spans="2:16" ht="25.5">
      <c r="B61" s="19"/>
      <c r="C61" s="20" t="s">
        <v>36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25"/>
      <c r="P61" s="226"/>
    </row>
    <row r="62" spans="2:16" ht="39" thickBot="1">
      <c r="B62" s="19"/>
      <c r="C62" s="22" t="s">
        <v>37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25"/>
      <c r="P62" s="226"/>
    </row>
    <row r="63" spans="2:16" ht="12.7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25"/>
      <c r="P63" s="226"/>
    </row>
    <row r="64" spans="2:16" ht="13.5" thickBot="1">
      <c r="B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7"/>
      <c r="P64" s="228"/>
    </row>
    <row r="65" spans="2:16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ht="15.75">
      <c r="B66" s="2"/>
    </row>
    <row r="67" ht="15.75">
      <c r="B67" s="2"/>
    </row>
    <row r="68" spans="1:2" ht="19.5" thickBot="1">
      <c r="A68" s="18" t="s">
        <v>223</v>
      </c>
      <c r="B68" s="1" t="s">
        <v>224</v>
      </c>
    </row>
    <row r="69" spans="1:16" ht="15" customHeight="1">
      <c r="A69" s="24" t="s">
        <v>38</v>
      </c>
      <c r="B69" s="208" t="s">
        <v>178</v>
      </c>
      <c r="C69" s="208" t="s">
        <v>40</v>
      </c>
      <c r="D69" s="208" t="s">
        <v>41</v>
      </c>
      <c r="E69" s="211" t="s">
        <v>20</v>
      </c>
      <c r="F69" s="212"/>
      <c r="G69" s="213"/>
      <c r="H69" s="211" t="s">
        <v>21</v>
      </c>
      <c r="I69" s="212"/>
      <c r="J69" s="213"/>
      <c r="K69" s="211" t="s">
        <v>22</v>
      </c>
      <c r="L69" s="212"/>
      <c r="M69" s="213"/>
      <c r="N69" s="211" t="s">
        <v>23</v>
      </c>
      <c r="O69" s="212"/>
      <c r="P69" s="213"/>
    </row>
    <row r="70" spans="1:16" ht="15.75" thickBot="1">
      <c r="A70" s="25" t="s">
        <v>39</v>
      </c>
      <c r="B70" s="209"/>
      <c r="C70" s="209"/>
      <c r="D70" s="209"/>
      <c r="E70" s="214"/>
      <c r="F70" s="215"/>
      <c r="G70" s="216"/>
      <c r="H70" s="214"/>
      <c r="I70" s="215"/>
      <c r="J70" s="216"/>
      <c r="K70" s="214"/>
      <c r="L70" s="215"/>
      <c r="M70" s="216"/>
      <c r="N70" s="214"/>
      <c r="O70" s="215"/>
      <c r="P70" s="216"/>
    </row>
    <row r="71" spans="1:16" ht="15">
      <c r="A71" s="10"/>
      <c r="B71" s="209"/>
      <c r="C71" s="209"/>
      <c r="D71" s="209"/>
      <c r="E71" s="11" t="s">
        <v>42</v>
      </c>
      <c r="F71" s="11" t="s">
        <v>26</v>
      </c>
      <c r="G71" s="6" t="s">
        <v>28</v>
      </c>
      <c r="H71" s="11" t="s">
        <v>43</v>
      </c>
      <c r="I71" s="11" t="s">
        <v>26</v>
      </c>
      <c r="J71" s="6" t="s">
        <v>28</v>
      </c>
      <c r="K71" s="11" t="s">
        <v>42</v>
      </c>
      <c r="L71" s="11" t="s">
        <v>26</v>
      </c>
      <c r="M71" s="6" t="s">
        <v>28</v>
      </c>
      <c r="N71" s="11" t="s">
        <v>42</v>
      </c>
      <c r="O71" s="11" t="s">
        <v>26</v>
      </c>
      <c r="P71" s="6" t="s">
        <v>28</v>
      </c>
    </row>
    <row r="72" spans="1:16" ht="15">
      <c r="A72" s="137"/>
      <c r="B72" s="209"/>
      <c r="C72" s="209"/>
      <c r="D72" s="209"/>
      <c r="E72" s="11" t="s">
        <v>25</v>
      </c>
      <c r="F72" s="11" t="s">
        <v>27</v>
      </c>
      <c r="G72" s="10"/>
      <c r="H72" s="11" t="s">
        <v>44</v>
      </c>
      <c r="I72" s="11" t="s">
        <v>27</v>
      </c>
      <c r="J72" s="10"/>
      <c r="K72" s="11" t="s">
        <v>25</v>
      </c>
      <c r="L72" s="11" t="s">
        <v>27</v>
      </c>
      <c r="M72" s="10"/>
      <c r="N72" s="11" t="s">
        <v>25</v>
      </c>
      <c r="O72" s="11" t="s">
        <v>27</v>
      </c>
      <c r="P72" s="10"/>
    </row>
    <row r="73" spans="1:16" ht="15.75" thickBot="1">
      <c r="A73" s="138"/>
      <c r="B73" s="210"/>
      <c r="C73" s="210"/>
      <c r="D73" s="210"/>
      <c r="E73" s="139"/>
      <c r="F73" s="139"/>
      <c r="G73" s="7"/>
      <c r="H73" s="12" t="s">
        <v>25</v>
      </c>
      <c r="I73" s="139"/>
      <c r="J73" s="7"/>
      <c r="K73" s="139"/>
      <c r="L73" s="139"/>
      <c r="M73" s="7"/>
      <c r="N73" s="139"/>
      <c r="O73" s="139"/>
      <c r="P73" s="7"/>
    </row>
    <row r="74" spans="1:16" ht="15.75" thickBot="1">
      <c r="A74" s="26"/>
      <c r="B74" s="27" t="s">
        <v>45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.75" thickBot="1">
      <c r="A75" s="26">
        <v>1</v>
      </c>
      <c r="B75" s="142" t="s">
        <v>46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7" customHeight="1" thickBot="1">
      <c r="A76" s="26"/>
      <c r="B76" s="156" t="str">
        <f>'[1]8.2'!$B$9</f>
        <v>чисельність осіб, які звернулись за призначенням компенсації</v>
      </c>
      <c r="C76" s="157"/>
      <c r="D76" s="28"/>
      <c r="E76" s="188">
        <v>150</v>
      </c>
      <c r="F76" s="28"/>
      <c r="G76" s="28">
        <f>E76+F76</f>
        <v>150</v>
      </c>
      <c r="H76" s="28">
        <v>162</v>
      </c>
      <c r="I76" s="28"/>
      <c r="J76" s="28">
        <f>H76+I76</f>
        <v>162</v>
      </c>
      <c r="K76" s="159"/>
      <c r="L76" s="28"/>
      <c r="M76" s="188">
        <f>K76+L76</f>
        <v>0</v>
      </c>
      <c r="N76" s="159"/>
      <c r="O76" s="28"/>
      <c r="P76" s="28">
        <f>N76+O76</f>
        <v>0</v>
      </c>
    </row>
    <row r="77" spans="1:16" ht="39" customHeight="1" thickBot="1">
      <c r="A77" s="26"/>
      <c r="B77" s="156" t="str">
        <f>'[1]8.2'!$B$10</f>
        <v>чисельність фізичних осіб, яким призначено компенсацію за надання соціальних послуг</v>
      </c>
      <c r="C77" s="187"/>
      <c r="D77" s="28"/>
      <c r="E77" s="188">
        <v>150</v>
      </c>
      <c r="F77" s="28"/>
      <c r="G77" s="28">
        <f aca="true" t="shared" si="0" ref="G77:G85">E77+F77</f>
        <v>150</v>
      </c>
      <c r="H77" s="28"/>
      <c r="I77" s="28"/>
      <c r="J77" s="28">
        <f>H77+I77</f>
        <v>0</v>
      </c>
      <c r="K77" s="159"/>
      <c r="L77" s="28"/>
      <c r="M77" s="159"/>
      <c r="N77" s="159"/>
      <c r="O77" s="28"/>
      <c r="P77" s="28"/>
    </row>
    <row r="78" spans="1:16" ht="15.75" thickBot="1">
      <c r="A78" s="26">
        <v>2</v>
      </c>
      <c r="B78" s="142" t="s">
        <v>47</v>
      </c>
      <c r="C78" s="28"/>
      <c r="D78" s="28"/>
      <c r="E78" s="28">
        <f>SUM(E79:E84)</f>
        <v>302</v>
      </c>
      <c r="F78" s="28">
        <f aca="true" t="shared" si="1" ref="F78:P78">SUM(F79:F84)</f>
        <v>0</v>
      </c>
      <c r="G78" s="28">
        <f t="shared" si="1"/>
        <v>302</v>
      </c>
      <c r="H78" s="28">
        <f t="shared" si="1"/>
        <v>308</v>
      </c>
      <c r="I78" s="28">
        <f t="shared" si="1"/>
        <v>0</v>
      </c>
      <c r="J78" s="28">
        <f t="shared" si="1"/>
        <v>308</v>
      </c>
      <c r="K78" s="28">
        <f t="shared" si="1"/>
        <v>0</v>
      </c>
      <c r="L78" s="28">
        <f t="shared" si="1"/>
        <v>0</v>
      </c>
      <c r="M78" s="28">
        <f t="shared" si="1"/>
        <v>0</v>
      </c>
      <c r="N78" s="28">
        <f t="shared" si="1"/>
        <v>0</v>
      </c>
      <c r="O78" s="28">
        <f t="shared" si="1"/>
        <v>0</v>
      </c>
      <c r="P78" s="28">
        <f t="shared" si="1"/>
        <v>0</v>
      </c>
    </row>
    <row r="79" spans="1:16" ht="36.75" thickBot="1">
      <c r="A79" s="26"/>
      <c r="B79" s="158" t="s">
        <v>241</v>
      </c>
      <c r="C79" s="28"/>
      <c r="D79" s="28"/>
      <c r="E79" s="28">
        <f>SUM(E80:E84)</f>
        <v>151</v>
      </c>
      <c r="F79" s="28">
        <f aca="true" t="shared" si="2" ref="F79:O79">SUM(F80:F84)</f>
        <v>0</v>
      </c>
      <c r="G79" s="28">
        <f t="shared" si="2"/>
        <v>151</v>
      </c>
      <c r="H79" s="28">
        <f t="shared" si="2"/>
        <v>154</v>
      </c>
      <c r="I79" s="28">
        <f t="shared" si="2"/>
        <v>0</v>
      </c>
      <c r="J79" s="28">
        <f aca="true" t="shared" si="3" ref="J79:J85">H79+I79</f>
        <v>154</v>
      </c>
      <c r="K79" s="28">
        <f t="shared" si="2"/>
        <v>0</v>
      </c>
      <c r="L79" s="28">
        <f t="shared" si="2"/>
        <v>0</v>
      </c>
      <c r="M79" s="28">
        <f t="shared" si="2"/>
        <v>0</v>
      </c>
      <c r="N79" s="28">
        <f t="shared" si="2"/>
        <v>0</v>
      </c>
      <c r="O79" s="28">
        <f t="shared" si="2"/>
        <v>0</v>
      </c>
      <c r="P79" s="28">
        <f aca="true" t="shared" si="4" ref="P79:P85">N79+O79</f>
        <v>0</v>
      </c>
    </row>
    <row r="80" spans="1:16" ht="15.75" thickBot="1">
      <c r="A80" s="26"/>
      <c r="B80" s="189" t="s">
        <v>242</v>
      </c>
      <c r="C80" s="28"/>
      <c r="D80" s="28"/>
      <c r="E80" s="28">
        <v>75</v>
      </c>
      <c r="F80" s="28"/>
      <c r="G80" s="28">
        <f t="shared" si="0"/>
        <v>75</v>
      </c>
      <c r="H80" s="28">
        <v>79</v>
      </c>
      <c r="I80" s="28"/>
      <c r="J80" s="28">
        <f t="shared" si="3"/>
        <v>79</v>
      </c>
      <c r="K80" s="28"/>
      <c r="L80" s="28"/>
      <c r="M80" s="28">
        <f aca="true" t="shared" si="5" ref="M80:M85">K80+L80</f>
        <v>0</v>
      </c>
      <c r="N80" s="28"/>
      <c r="O80" s="28"/>
      <c r="P80" s="28">
        <f t="shared" si="4"/>
        <v>0</v>
      </c>
    </row>
    <row r="81" spans="1:16" ht="15.75" thickBot="1">
      <c r="A81" s="26"/>
      <c r="B81" s="189" t="s">
        <v>243</v>
      </c>
      <c r="C81" s="28"/>
      <c r="D81" s="28"/>
      <c r="E81" s="28">
        <v>36</v>
      </c>
      <c r="F81" s="28"/>
      <c r="G81" s="28">
        <f t="shared" si="0"/>
        <v>36</v>
      </c>
      <c r="H81" s="28">
        <v>36</v>
      </c>
      <c r="I81" s="28"/>
      <c r="J81" s="28">
        <f t="shared" si="3"/>
        <v>36</v>
      </c>
      <c r="K81" s="28"/>
      <c r="L81" s="28"/>
      <c r="M81" s="28">
        <f t="shared" si="5"/>
        <v>0</v>
      </c>
      <c r="N81" s="28"/>
      <c r="O81" s="28"/>
      <c r="P81" s="28">
        <f t="shared" si="4"/>
        <v>0</v>
      </c>
    </row>
    <row r="82" spans="1:16" ht="15.75" thickBot="1">
      <c r="A82" s="26"/>
      <c r="B82" s="189" t="s">
        <v>244</v>
      </c>
      <c r="C82" s="28"/>
      <c r="D82" s="28"/>
      <c r="E82" s="28">
        <v>37</v>
      </c>
      <c r="F82" s="28"/>
      <c r="G82" s="28">
        <f t="shared" si="0"/>
        <v>37</v>
      </c>
      <c r="H82" s="28">
        <v>36</v>
      </c>
      <c r="I82" s="28"/>
      <c r="J82" s="28">
        <f t="shared" si="3"/>
        <v>36</v>
      </c>
      <c r="K82" s="28"/>
      <c r="L82" s="28"/>
      <c r="M82" s="28">
        <f t="shared" si="5"/>
        <v>0</v>
      </c>
      <c r="N82" s="28"/>
      <c r="O82" s="28"/>
      <c r="P82" s="28">
        <f t="shared" si="4"/>
        <v>0</v>
      </c>
    </row>
    <row r="83" spans="1:16" ht="15.75" thickBot="1">
      <c r="A83" s="26"/>
      <c r="B83" s="189" t="s">
        <v>245</v>
      </c>
      <c r="C83" s="28"/>
      <c r="D83" s="28"/>
      <c r="E83" s="28"/>
      <c r="F83" s="28"/>
      <c r="G83" s="28">
        <f t="shared" si="0"/>
        <v>0</v>
      </c>
      <c r="H83" s="28">
        <v>0</v>
      </c>
      <c r="I83" s="28"/>
      <c r="J83" s="28">
        <f t="shared" si="3"/>
        <v>0</v>
      </c>
      <c r="K83" s="28"/>
      <c r="L83" s="28"/>
      <c r="M83" s="28">
        <f t="shared" si="5"/>
        <v>0</v>
      </c>
      <c r="N83" s="28"/>
      <c r="O83" s="28"/>
      <c r="P83" s="28">
        <f t="shared" si="4"/>
        <v>0</v>
      </c>
    </row>
    <row r="84" spans="1:16" ht="19.5" customHeight="1" thickBot="1">
      <c r="A84" s="26"/>
      <c r="B84" s="189" t="s">
        <v>246</v>
      </c>
      <c r="C84" s="28"/>
      <c r="D84" s="28"/>
      <c r="E84" s="28">
        <v>3</v>
      </c>
      <c r="F84" s="28"/>
      <c r="G84" s="28">
        <f t="shared" si="0"/>
        <v>3</v>
      </c>
      <c r="H84" s="28">
        <v>3</v>
      </c>
      <c r="I84" s="28"/>
      <c r="J84" s="28">
        <f t="shared" si="3"/>
        <v>3</v>
      </c>
      <c r="K84" s="28"/>
      <c r="L84" s="28"/>
      <c r="M84" s="28">
        <f t="shared" si="5"/>
        <v>0</v>
      </c>
      <c r="N84" s="28"/>
      <c r="O84" s="28"/>
      <c r="P84" s="28">
        <f t="shared" si="4"/>
        <v>0</v>
      </c>
    </row>
    <row r="85" spans="1:16" ht="45.75" thickBot="1">
      <c r="A85" s="26"/>
      <c r="B85" s="190" t="s">
        <v>248</v>
      </c>
      <c r="C85" s="28"/>
      <c r="D85" s="28"/>
      <c r="E85" s="28">
        <v>0</v>
      </c>
      <c r="F85" s="28"/>
      <c r="G85" s="28">
        <f t="shared" si="0"/>
        <v>0</v>
      </c>
      <c r="H85" s="28">
        <v>0</v>
      </c>
      <c r="I85" s="28"/>
      <c r="J85" s="28">
        <f t="shared" si="3"/>
        <v>0</v>
      </c>
      <c r="K85" s="28"/>
      <c r="L85" s="28"/>
      <c r="M85" s="28">
        <f t="shared" si="5"/>
        <v>0</v>
      </c>
      <c r="N85" s="28"/>
      <c r="O85" s="28"/>
      <c r="P85" s="28">
        <f t="shared" si="4"/>
        <v>0</v>
      </c>
    </row>
    <row r="86" spans="1:16" ht="15.75" thickBot="1">
      <c r="A86" s="26"/>
      <c r="B86" s="158"/>
      <c r="C86" s="28" t="s">
        <v>231</v>
      </c>
      <c r="D86" s="28"/>
      <c r="E86" s="160"/>
      <c r="F86" s="28"/>
      <c r="G86" s="160"/>
      <c r="H86" s="160"/>
      <c r="I86" s="28"/>
      <c r="J86" s="160"/>
      <c r="K86" s="160"/>
      <c r="L86" s="28"/>
      <c r="M86" s="160"/>
      <c r="N86" s="160"/>
      <c r="O86" s="28"/>
      <c r="P86" s="160"/>
    </row>
    <row r="87" spans="1:16" ht="15.75" thickBot="1">
      <c r="A87" s="26">
        <v>3</v>
      </c>
      <c r="B87" s="142" t="s">
        <v>49</v>
      </c>
      <c r="C87" s="28"/>
      <c r="D87" s="28"/>
      <c r="E87" s="12" t="s">
        <v>50</v>
      </c>
      <c r="F87" s="12" t="s">
        <v>50</v>
      </c>
      <c r="G87" s="12" t="s">
        <v>50</v>
      </c>
      <c r="H87" s="12" t="s">
        <v>50</v>
      </c>
      <c r="I87" s="12" t="s">
        <v>50</v>
      </c>
      <c r="J87" s="12" t="s">
        <v>50</v>
      </c>
      <c r="K87" s="12" t="s">
        <v>50</v>
      </c>
      <c r="L87" s="12" t="s">
        <v>50</v>
      </c>
      <c r="M87" s="12" t="s">
        <v>50</v>
      </c>
      <c r="N87" s="12"/>
      <c r="O87" s="12"/>
      <c r="P87" s="12"/>
    </row>
    <row r="88" spans="1:16" ht="36.75" thickBot="1">
      <c r="A88" s="26"/>
      <c r="B88" s="158" t="s">
        <v>247</v>
      </c>
      <c r="C88" s="28"/>
      <c r="D88" s="2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.75" thickBot="1">
      <c r="A89" s="26"/>
      <c r="B89" s="27" t="s">
        <v>51</v>
      </c>
      <c r="C89" s="28"/>
      <c r="D89" s="2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.75" thickBot="1">
      <c r="A90" s="26"/>
      <c r="B90" s="27"/>
      <c r="C90" s="28"/>
      <c r="D90" s="2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4" ht="22.5">
      <c r="A91" s="18" t="s">
        <v>225</v>
      </c>
      <c r="B91" s="153" t="s">
        <v>226</v>
      </c>
      <c r="C91" s="154"/>
      <c r="D91" s="154"/>
    </row>
    <row r="92" ht="16.5" thickBot="1">
      <c r="B92" s="30" t="s">
        <v>18</v>
      </c>
    </row>
    <row r="93" spans="2:13" ht="15" customHeight="1">
      <c r="B93" s="236" t="s">
        <v>52</v>
      </c>
      <c r="C93" s="237" t="s">
        <v>53</v>
      </c>
      <c r="D93" s="221" t="s">
        <v>54</v>
      </c>
      <c r="E93" s="200"/>
      <c r="F93" s="201"/>
      <c r="G93" s="221" t="s">
        <v>56</v>
      </c>
      <c r="H93" s="200"/>
      <c r="I93" s="201"/>
      <c r="J93" s="221" t="s">
        <v>57</v>
      </c>
      <c r="K93" s="200"/>
      <c r="L93" s="201"/>
      <c r="M93" s="208" t="s">
        <v>58</v>
      </c>
    </row>
    <row r="94" spans="2:13" ht="15.75" thickBot="1">
      <c r="B94" s="229"/>
      <c r="C94" s="238"/>
      <c r="D94" s="202" t="s">
        <v>55</v>
      </c>
      <c r="E94" s="194"/>
      <c r="F94" s="195"/>
      <c r="G94" s="202"/>
      <c r="H94" s="194"/>
      <c r="I94" s="195"/>
      <c r="J94" s="202"/>
      <c r="K94" s="194"/>
      <c r="L94" s="195"/>
      <c r="M94" s="209"/>
    </row>
    <row r="95" spans="2:13" ht="30">
      <c r="B95" s="229"/>
      <c r="C95" s="238"/>
      <c r="D95" s="10" t="s">
        <v>42</v>
      </c>
      <c r="E95" s="13" t="s">
        <v>26</v>
      </c>
      <c r="F95" s="231" t="s">
        <v>28</v>
      </c>
      <c r="G95" s="11" t="s">
        <v>42</v>
      </c>
      <c r="H95" s="11" t="s">
        <v>26</v>
      </c>
      <c r="I95" s="231" t="s">
        <v>28</v>
      </c>
      <c r="J95" s="11" t="s">
        <v>42</v>
      </c>
      <c r="K95" s="11" t="s">
        <v>26</v>
      </c>
      <c r="L95" s="231" t="s">
        <v>28</v>
      </c>
      <c r="M95" s="209"/>
    </row>
    <row r="96" spans="2:13" ht="15.75" thickBot="1">
      <c r="B96" s="230"/>
      <c r="C96" s="239"/>
      <c r="D96" s="7" t="s">
        <v>25</v>
      </c>
      <c r="E96" s="12" t="s">
        <v>27</v>
      </c>
      <c r="F96" s="232"/>
      <c r="G96" s="12" t="s">
        <v>25</v>
      </c>
      <c r="H96" s="12" t="s">
        <v>27</v>
      </c>
      <c r="I96" s="232"/>
      <c r="J96" s="12" t="s">
        <v>25</v>
      </c>
      <c r="K96" s="12" t="s">
        <v>27</v>
      </c>
      <c r="L96" s="232"/>
      <c r="M96" s="210"/>
    </row>
    <row r="97" spans="2:13" ht="15.75" thickBot="1">
      <c r="B97" s="31">
        <v>1</v>
      </c>
      <c r="C97" s="32">
        <v>2</v>
      </c>
      <c r="D97" s="32">
        <v>3</v>
      </c>
      <c r="E97" s="32">
        <v>4</v>
      </c>
      <c r="F97" s="32">
        <v>5</v>
      </c>
      <c r="G97" s="32">
        <v>6</v>
      </c>
      <c r="H97" s="32">
        <v>7</v>
      </c>
      <c r="I97" s="32">
        <v>8</v>
      </c>
      <c r="J97" s="32">
        <v>9</v>
      </c>
      <c r="K97" s="32">
        <v>10</v>
      </c>
      <c r="L97" s="32">
        <v>11</v>
      </c>
      <c r="M97" s="32">
        <v>12</v>
      </c>
    </row>
    <row r="98" spans="2:13" ht="29.25" customHeight="1" thickBot="1">
      <c r="B98" s="33"/>
      <c r="C98" s="34" t="s">
        <v>59</v>
      </c>
      <c r="D98" s="32"/>
      <c r="E98" s="32"/>
      <c r="F98" s="35"/>
      <c r="G98" s="32"/>
      <c r="H98" s="32"/>
      <c r="I98" s="32"/>
      <c r="J98" s="32"/>
      <c r="K98" s="32"/>
      <c r="L98" s="32"/>
      <c r="M98" s="32"/>
    </row>
    <row r="99" spans="2:13" ht="45.75" thickBot="1">
      <c r="B99" s="33"/>
      <c r="C99" s="35" t="s">
        <v>60</v>
      </c>
      <c r="D99" s="32"/>
      <c r="E99" s="32" t="s">
        <v>50</v>
      </c>
      <c r="F99" s="35"/>
      <c r="G99" s="32"/>
      <c r="H99" s="32" t="s">
        <v>50</v>
      </c>
      <c r="I99" s="32"/>
      <c r="J99" s="32"/>
      <c r="K99" s="32" t="s">
        <v>50</v>
      </c>
      <c r="L99" s="32"/>
      <c r="M99" s="32"/>
    </row>
    <row r="100" spans="2:13" ht="30.75" thickBot="1">
      <c r="B100" s="36"/>
      <c r="C100" s="35" t="s">
        <v>61</v>
      </c>
      <c r="D100" s="32" t="s">
        <v>50</v>
      </c>
      <c r="E100" s="32"/>
      <c r="F100" s="35"/>
      <c r="G100" s="32" t="s">
        <v>50</v>
      </c>
      <c r="H100" s="32"/>
      <c r="I100" s="35"/>
      <c r="J100" s="32" t="s">
        <v>50</v>
      </c>
      <c r="K100" s="32"/>
      <c r="L100" s="35"/>
      <c r="M100" s="35"/>
    </row>
    <row r="101" spans="2:13" ht="15.75" thickBot="1">
      <c r="B101" s="36"/>
      <c r="C101" s="35" t="s">
        <v>62</v>
      </c>
      <c r="D101" s="32" t="s">
        <v>50</v>
      </c>
      <c r="E101" s="32"/>
      <c r="F101" s="32"/>
      <c r="G101" s="32" t="s">
        <v>50</v>
      </c>
      <c r="H101" s="32"/>
      <c r="I101" s="35"/>
      <c r="J101" s="32" t="s">
        <v>50</v>
      </c>
      <c r="K101" s="32"/>
      <c r="L101" s="35"/>
      <c r="M101" s="35"/>
    </row>
    <row r="102" spans="2:13" ht="15.75" thickBot="1">
      <c r="B102" s="36"/>
      <c r="C102" s="35" t="s">
        <v>63</v>
      </c>
      <c r="D102" s="32" t="s">
        <v>50</v>
      </c>
      <c r="E102" s="32"/>
      <c r="F102" s="32"/>
      <c r="G102" s="32" t="s">
        <v>50</v>
      </c>
      <c r="H102" s="32"/>
      <c r="I102" s="35"/>
      <c r="J102" s="32" t="s">
        <v>50</v>
      </c>
      <c r="K102" s="32"/>
      <c r="L102" s="35"/>
      <c r="M102" s="35"/>
    </row>
    <row r="103" spans="2:13" ht="15.75" thickBot="1">
      <c r="B103" s="36"/>
      <c r="C103" s="35" t="s">
        <v>64</v>
      </c>
      <c r="D103" s="32" t="s">
        <v>50</v>
      </c>
      <c r="E103" s="32"/>
      <c r="F103" s="32"/>
      <c r="G103" s="32" t="s">
        <v>50</v>
      </c>
      <c r="H103" s="32"/>
      <c r="I103" s="32"/>
      <c r="J103" s="32" t="s">
        <v>50</v>
      </c>
      <c r="K103" s="32"/>
      <c r="L103" s="32"/>
      <c r="M103" s="32"/>
    </row>
    <row r="104" spans="2:13" ht="45.75" thickBot="1">
      <c r="B104" s="36"/>
      <c r="C104" s="35" t="s">
        <v>65</v>
      </c>
      <c r="D104" s="32" t="s">
        <v>50</v>
      </c>
      <c r="E104" s="32" t="s">
        <v>50</v>
      </c>
      <c r="F104" s="32"/>
      <c r="G104" s="32" t="s">
        <v>50</v>
      </c>
      <c r="H104" s="32" t="s">
        <v>50</v>
      </c>
      <c r="I104" s="35"/>
      <c r="J104" s="32" t="s">
        <v>50</v>
      </c>
      <c r="K104" s="32" t="s">
        <v>50</v>
      </c>
      <c r="L104" s="35"/>
      <c r="M104" s="35"/>
    </row>
    <row r="105" spans="2:13" ht="29.25" thickBot="1">
      <c r="B105" s="33"/>
      <c r="C105" s="34" t="s">
        <v>66</v>
      </c>
      <c r="D105" s="32"/>
      <c r="E105" s="32"/>
      <c r="F105" s="35"/>
      <c r="G105" s="32"/>
      <c r="H105" s="32"/>
      <c r="I105" s="32"/>
      <c r="J105" s="32"/>
      <c r="K105" s="32"/>
      <c r="L105" s="32"/>
      <c r="M105" s="32"/>
    </row>
    <row r="106" spans="2:13" ht="15.75" thickBot="1">
      <c r="B106" s="36"/>
      <c r="C106" s="35" t="s">
        <v>67</v>
      </c>
      <c r="D106" s="32"/>
      <c r="E106" s="32"/>
      <c r="F106" s="35"/>
      <c r="G106" s="32"/>
      <c r="H106" s="32"/>
      <c r="I106" s="32"/>
      <c r="J106" s="32"/>
      <c r="K106" s="32"/>
      <c r="L106" s="32"/>
      <c r="M106" s="32"/>
    </row>
    <row r="107" ht="18.75">
      <c r="B107" s="37" t="s">
        <v>68</v>
      </c>
    </row>
    <row r="108" ht="15.75">
      <c r="B108" s="2"/>
    </row>
    <row r="109" ht="18.75">
      <c r="B109" s="1" t="s">
        <v>69</v>
      </c>
    </row>
    <row r="110" ht="18.75">
      <c r="B110" s="1" t="s">
        <v>70</v>
      </c>
    </row>
    <row r="111" spans="2:7" ht="18.75">
      <c r="B111" s="29" t="s">
        <v>71</v>
      </c>
      <c r="G111" s="29"/>
    </row>
    <row r="112" ht="15.75">
      <c r="B112" s="38" t="s">
        <v>72</v>
      </c>
    </row>
    <row r="113" ht="18.75">
      <c r="B113" s="39" t="s">
        <v>73</v>
      </c>
    </row>
    <row r="114" spans="2:7" ht="18.75">
      <c r="B114" s="29" t="s">
        <v>74</v>
      </c>
      <c r="G114" s="29"/>
    </row>
    <row r="115" ht="15.75">
      <c r="B115" s="38" t="s">
        <v>75</v>
      </c>
    </row>
  </sheetData>
  <mergeCells count="64">
    <mergeCell ref="C29:P29"/>
    <mergeCell ref="D23:O23"/>
    <mergeCell ref="B93:B94"/>
    <mergeCell ref="C93:C96"/>
    <mergeCell ref="D93:F93"/>
    <mergeCell ref="C47:O47"/>
    <mergeCell ref="C48:O48"/>
    <mergeCell ref="C52:O52"/>
    <mergeCell ref="C53:O53"/>
    <mergeCell ref="C49:O49"/>
    <mergeCell ref="B95:B96"/>
    <mergeCell ref="F95:F96"/>
    <mergeCell ref="I95:I96"/>
    <mergeCell ref="L95:L96"/>
    <mergeCell ref="O63:P63"/>
    <mergeCell ref="O64:P64"/>
    <mergeCell ref="D94:F94"/>
    <mergeCell ref="G93:I94"/>
    <mergeCell ref="J93:L94"/>
    <mergeCell ref="M93:M96"/>
    <mergeCell ref="O58:P59"/>
    <mergeCell ref="O60:P60"/>
    <mergeCell ref="O61:P61"/>
    <mergeCell ref="O62:P62"/>
    <mergeCell ref="B56:O56"/>
    <mergeCell ref="B57:B59"/>
    <mergeCell ref="C57:C59"/>
    <mergeCell ref="D57:F57"/>
    <mergeCell ref="G57:I57"/>
    <mergeCell ref="J57:L57"/>
    <mergeCell ref="M57:P57"/>
    <mergeCell ref="F58:F59"/>
    <mergeCell ref="I58:I59"/>
    <mergeCell ref="L58:L59"/>
    <mergeCell ref="B32:L33"/>
    <mergeCell ref="B34:L34"/>
    <mergeCell ref="B38:B40"/>
    <mergeCell ref="C39:C40"/>
    <mergeCell ref="F39:F40"/>
    <mergeCell ref="I39:I40"/>
    <mergeCell ref="L39:L40"/>
    <mergeCell ref="D39:D40"/>
    <mergeCell ref="E39:E40"/>
    <mergeCell ref="G39:G40"/>
    <mergeCell ref="K39:K40"/>
    <mergeCell ref="M39:M40"/>
    <mergeCell ref="N39:N40"/>
    <mergeCell ref="C37:O37"/>
    <mergeCell ref="H39:H40"/>
    <mergeCell ref="J39:J40"/>
    <mergeCell ref="C38:E38"/>
    <mergeCell ref="F38:H38"/>
    <mergeCell ref="I38:K38"/>
    <mergeCell ref="L38:N38"/>
    <mergeCell ref="B28:C28"/>
    <mergeCell ref="D28:P28"/>
    <mergeCell ref="B41:B43"/>
    <mergeCell ref="C69:C73"/>
    <mergeCell ref="B69:B73"/>
    <mergeCell ref="D69:D73"/>
    <mergeCell ref="E69:G70"/>
    <mergeCell ref="H69:J70"/>
    <mergeCell ref="K69:M70"/>
    <mergeCell ref="N69:P70"/>
  </mergeCells>
  <printOptions/>
  <pageMargins left="0.43" right="0.7874015748031497" top="0.23" bottom="0.3937007874015748" header="0" footer="0"/>
  <pageSetup horizontalDpi="600" verticalDpi="600" orientation="landscape" paperSize="9" scale="60" r:id="rId1"/>
  <rowBreaks count="4" manualBreakCount="4">
    <brk id="27" max="15" man="1"/>
    <brk id="54" max="15" man="1"/>
    <brk id="90" max="15" man="1"/>
    <brk id="11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workbookViewId="0" topLeftCell="A103">
      <selection activeCell="B40" sqref="B40"/>
    </sheetView>
  </sheetViews>
  <sheetFormatPr defaultColWidth="9.00390625" defaultRowHeight="12.75"/>
  <cols>
    <col min="1" max="1" width="5.25390625" style="38" customWidth="1"/>
    <col min="2" max="2" width="19.00390625" style="38" customWidth="1"/>
    <col min="3" max="3" width="14.25390625" style="38" customWidth="1"/>
    <col min="4" max="4" width="11.75390625" style="38" customWidth="1"/>
    <col min="5" max="5" width="14.25390625" style="38" customWidth="1"/>
    <col min="6" max="6" width="14.75390625" style="38" customWidth="1"/>
    <col min="7" max="7" width="10.75390625" style="38" customWidth="1"/>
    <col min="8" max="8" width="13.375" style="38" customWidth="1"/>
    <col min="9" max="9" width="12.875" style="38" customWidth="1"/>
    <col min="10" max="10" width="14.125" style="38" customWidth="1"/>
    <col min="11" max="11" width="11.00390625" style="38" customWidth="1"/>
    <col min="12" max="12" width="9.125" style="38" customWidth="1"/>
    <col min="13" max="13" width="10.375" style="38" customWidth="1"/>
    <col min="14" max="16384" width="9.125" style="38" customWidth="1"/>
  </cols>
  <sheetData>
    <row r="1" ht="15.75">
      <c r="J1" s="41" t="s">
        <v>0</v>
      </c>
    </row>
    <row r="2" ht="15.75">
      <c r="J2" s="41" t="s">
        <v>1</v>
      </c>
    </row>
    <row r="3" ht="15.75">
      <c r="J3" s="41" t="s">
        <v>2</v>
      </c>
    </row>
    <row r="4" ht="15.75">
      <c r="J4" s="41" t="s">
        <v>160</v>
      </c>
    </row>
    <row r="5" ht="15.75">
      <c r="B5" s="161"/>
    </row>
    <row r="6" ht="15.75">
      <c r="B6" s="161"/>
    </row>
    <row r="7" ht="15.75">
      <c r="B7" s="161"/>
    </row>
    <row r="8" ht="15.75">
      <c r="B8" s="161"/>
    </row>
    <row r="9" ht="15.75">
      <c r="B9" s="161"/>
    </row>
    <row r="10" ht="15.75">
      <c r="B10" s="161"/>
    </row>
    <row r="11" ht="15.75">
      <c r="F11" s="191" t="s">
        <v>251</v>
      </c>
    </row>
    <row r="12" ht="15.75">
      <c r="F12" s="161" t="s">
        <v>161</v>
      </c>
    </row>
    <row r="13" spans="4:7" ht="15.75">
      <c r="D13" s="2" t="s">
        <v>238</v>
      </c>
      <c r="F13" s="161"/>
      <c r="G13" s="38" t="s">
        <v>239</v>
      </c>
    </row>
    <row r="14" ht="15.75">
      <c r="B14" s="161" t="s">
        <v>100</v>
      </c>
    </row>
    <row r="15" spans="1:7" ht="18.75">
      <c r="A15" s="38" t="s">
        <v>208</v>
      </c>
      <c r="B15" s="147">
        <v>15</v>
      </c>
      <c r="C15" s="149" t="s">
        <v>204</v>
      </c>
      <c r="D15" s="148"/>
      <c r="E15" s="148"/>
      <c r="F15" s="148"/>
      <c r="G15" s="148"/>
    </row>
    <row r="16" spans="2:7" ht="15.75">
      <c r="B16" s="144" t="s">
        <v>13</v>
      </c>
      <c r="C16" s="18"/>
      <c r="D16" s="18"/>
      <c r="E16" s="18"/>
      <c r="F16" s="18"/>
      <c r="G16" s="18"/>
    </row>
    <row r="17" spans="1:7" ht="18.75">
      <c r="A17" s="38" t="s">
        <v>207</v>
      </c>
      <c r="B17" s="147">
        <v>151</v>
      </c>
      <c r="C17" s="149" t="s">
        <v>204</v>
      </c>
      <c r="D17" s="148"/>
      <c r="E17" s="148"/>
      <c r="F17" s="148"/>
      <c r="G17" s="148"/>
    </row>
    <row r="18" spans="2:7" ht="15.75">
      <c r="B18" s="182" t="s">
        <v>14</v>
      </c>
      <c r="C18" s="183"/>
      <c r="D18" s="183"/>
      <c r="E18" s="183"/>
      <c r="F18" s="18"/>
      <c r="G18" s="18"/>
    </row>
    <row r="19" spans="1:7" ht="18.75">
      <c r="A19" s="38" t="s">
        <v>205</v>
      </c>
      <c r="B19" s="147">
        <v>1513470</v>
      </c>
      <c r="C19" s="192">
        <v>91209</v>
      </c>
      <c r="D19" s="149" t="s">
        <v>206</v>
      </c>
      <c r="E19" s="148"/>
      <c r="F19" s="148"/>
      <c r="G19" s="148"/>
    </row>
    <row r="20" spans="2:7" ht="15.75">
      <c r="B20" s="182" t="s">
        <v>15</v>
      </c>
      <c r="C20" s="183"/>
      <c r="D20" s="183"/>
      <c r="E20" s="183"/>
      <c r="F20" s="183"/>
      <c r="G20" s="18"/>
    </row>
    <row r="21" spans="2:6" ht="15.75">
      <c r="B21" s="150"/>
      <c r="C21" s="149"/>
      <c r="D21" s="149"/>
      <c r="E21" s="149"/>
      <c r="F21" s="149"/>
    </row>
    <row r="22" ht="15.75">
      <c r="B22" s="2"/>
    </row>
    <row r="24" spans="1:2" ht="15.75">
      <c r="A24" s="38" t="s">
        <v>209</v>
      </c>
      <c r="B24" s="2" t="s">
        <v>235</v>
      </c>
    </row>
    <row r="25" ht="16.5" thickBot="1">
      <c r="B25" s="2" t="s">
        <v>162</v>
      </c>
    </row>
    <row r="26" spans="2:10" ht="30" customHeight="1" thickBot="1">
      <c r="B26" s="240" t="s">
        <v>163</v>
      </c>
      <c r="C26" s="241"/>
      <c r="D26" s="242"/>
      <c r="E26" s="240" t="s">
        <v>164</v>
      </c>
      <c r="F26" s="241"/>
      <c r="G26" s="242"/>
      <c r="H26" s="240" t="s">
        <v>165</v>
      </c>
      <c r="I26" s="241"/>
      <c r="J26" s="242"/>
    </row>
    <row r="27" spans="2:10" ht="32.25" thickBot="1">
      <c r="B27" s="141" t="s">
        <v>166</v>
      </c>
      <c r="C27" s="140" t="s">
        <v>167</v>
      </c>
      <c r="D27" s="140" t="s">
        <v>168</v>
      </c>
      <c r="E27" s="140" t="s">
        <v>166</v>
      </c>
      <c r="F27" s="140" t="s">
        <v>167</v>
      </c>
      <c r="G27" s="140" t="s">
        <v>168</v>
      </c>
      <c r="H27" s="140" t="s">
        <v>166</v>
      </c>
      <c r="I27" s="140" t="s">
        <v>167</v>
      </c>
      <c r="J27" s="140" t="s">
        <v>168</v>
      </c>
    </row>
    <row r="28" spans="2:10" ht="16.5" thickBot="1">
      <c r="B28" s="141">
        <v>1</v>
      </c>
      <c r="C28" s="140">
        <v>2</v>
      </c>
      <c r="D28" s="140">
        <v>3</v>
      </c>
      <c r="E28" s="140">
        <v>4</v>
      </c>
      <c r="F28" s="140">
        <v>5</v>
      </c>
      <c r="G28" s="140">
        <v>6</v>
      </c>
      <c r="H28" s="140">
        <v>7</v>
      </c>
      <c r="I28" s="140">
        <v>8</v>
      </c>
      <c r="J28" s="140">
        <v>9</v>
      </c>
    </row>
    <row r="29" spans="2:10" ht="16.5" thickBot="1">
      <c r="B29" s="184">
        <f>паспорт!F41</f>
        <v>113.22999999999999</v>
      </c>
      <c r="C29" s="162"/>
      <c r="D29" s="185">
        <f>B29+C29</f>
        <v>113.22999999999999</v>
      </c>
      <c r="E29" s="162">
        <v>2.5</v>
      </c>
      <c r="F29" s="163"/>
      <c r="G29" s="164">
        <f>E29+F29</f>
        <v>2.5</v>
      </c>
      <c r="H29" s="186">
        <f>B29-E29</f>
        <v>110.72999999999999</v>
      </c>
      <c r="I29" s="186">
        <f>C29-F29</f>
        <v>0</v>
      </c>
      <c r="J29" s="186">
        <f>D29-G29</f>
        <v>110.72999999999999</v>
      </c>
    </row>
    <row r="30" ht="15.75">
      <c r="B30" s="2" t="s">
        <v>169</v>
      </c>
    </row>
    <row r="31" ht="15.75">
      <c r="B31" s="2"/>
    </row>
    <row r="32" spans="1:2" ht="15.75">
      <c r="A32" s="38" t="s">
        <v>210</v>
      </c>
      <c r="B32" s="2" t="s">
        <v>236</v>
      </c>
    </row>
    <row r="33" ht="16.5" thickBot="1">
      <c r="B33" s="2" t="s">
        <v>162</v>
      </c>
    </row>
    <row r="34" spans="1:11" ht="51.75" customHeight="1" thickBot="1">
      <c r="A34" s="249" t="s">
        <v>17</v>
      </c>
      <c r="B34" s="249" t="s">
        <v>196</v>
      </c>
      <c r="C34" s="240" t="s">
        <v>181</v>
      </c>
      <c r="D34" s="241"/>
      <c r="E34" s="242"/>
      <c r="F34" s="240" t="s">
        <v>170</v>
      </c>
      <c r="G34" s="241"/>
      <c r="H34" s="242"/>
      <c r="I34" s="240" t="s">
        <v>165</v>
      </c>
      <c r="J34" s="241"/>
      <c r="K34" s="242"/>
    </row>
    <row r="35" spans="1:11" ht="32.25" thickBot="1">
      <c r="A35" s="250"/>
      <c r="B35" s="250"/>
      <c r="C35" s="146" t="s">
        <v>166</v>
      </c>
      <c r="D35" s="42" t="s">
        <v>167</v>
      </c>
      <c r="E35" s="146" t="s">
        <v>168</v>
      </c>
      <c r="F35" s="146" t="s">
        <v>166</v>
      </c>
      <c r="G35" s="146" t="s">
        <v>167</v>
      </c>
      <c r="H35" s="146" t="s">
        <v>168</v>
      </c>
      <c r="I35" s="146" t="s">
        <v>166</v>
      </c>
      <c r="J35" s="42" t="s">
        <v>167</v>
      </c>
      <c r="K35" s="146" t="s">
        <v>168</v>
      </c>
    </row>
    <row r="36" spans="1:11" ht="16.5" thickBot="1">
      <c r="A36" s="166"/>
      <c r="B36" s="145"/>
      <c r="C36" s="167"/>
      <c r="D36" s="167"/>
      <c r="E36" s="146">
        <f>C36+D36</f>
        <v>0</v>
      </c>
      <c r="F36" s="146"/>
      <c r="G36" s="165"/>
      <c r="H36" s="168">
        <f>F36+G36</f>
        <v>0</v>
      </c>
      <c r="I36" s="169">
        <f aca="true" t="shared" si="0" ref="I36:K38">C36-F36</f>
        <v>0</v>
      </c>
      <c r="J36" s="169">
        <f t="shared" si="0"/>
        <v>0</v>
      </c>
      <c r="K36" s="146">
        <f t="shared" si="0"/>
        <v>0</v>
      </c>
    </row>
    <row r="37" spans="1:11" ht="16.5" thickBot="1">
      <c r="A37" s="146"/>
      <c r="B37" s="165"/>
      <c r="C37" s="146"/>
      <c r="D37" s="42"/>
      <c r="E37" s="146">
        <f>C37+D37</f>
        <v>0</v>
      </c>
      <c r="F37" s="146"/>
      <c r="G37" s="146"/>
      <c r="H37" s="168">
        <f>F37+G37</f>
        <v>0</v>
      </c>
      <c r="I37" s="169">
        <f t="shared" si="0"/>
        <v>0</v>
      </c>
      <c r="J37" s="169">
        <f t="shared" si="0"/>
        <v>0</v>
      </c>
      <c r="K37" s="145">
        <f t="shared" si="0"/>
        <v>0</v>
      </c>
    </row>
    <row r="38" spans="1:11" ht="16.5" thickBot="1">
      <c r="A38" s="145"/>
      <c r="B38" s="168"/>
      <c r="C38" s="145"/>
      <c r="D38" s="140"/>
      <c r="E38" s="146">
        <f>C38+D38</f>
        <v>0</v>
      </c>
      <c r="F38" s="145"/>
      <c r="G38" s="145"/>
      <c r="H38" s="168">
        <f>F38+G38</f>
        <v>0</v>
      </c>
      <c r="I38" s="169">
        <f t="shared" si="0"/>
        <v>0</v>
      </c>
      <c r="J38" s="169">
        <f t="shared" si="0"/>
        <v>0</v>
      </c>
      <c r="K38" s="145">
        <f t="shared" si="0"/>
        <v>0</v>
      </c>
    </row>
    <row r="39" spans="2:12" ht="15.75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ht="18.75">
      <c r="B40" s="37" t="s">
        <v>171</v>
      </c>
    </row>
    <row r="41" ht="15.75">
      <c r="B41" s="2"/>
    </row>
    <row r="42" ht="15.75">
      <c r="B42" s="2"/>
    </row>
    <row r="43" spans="1:14" ht="19.5" customHeight="1">
      <c r="A43" s="38" t="s">
        <v>211</v>
      </c>
      <c r="B43" s="248" t="s">
        <v>237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</row>
    <row r="44" ht="16.5" thickBot="1">
      <c r="B44" s="2" t="s">
        <v>162</v>
      </c>
    </row>
    <row r="45" spans="2:12" ht="45.75" customHeight="1">
      <c r="B45" s="249" t="s">
        <v>172</v>
      </c>
      <c r="C45" s="249" t="s">
        <v>173</v>
      </c>
      <c r="D45" s="251" t="s">
        <v>197</v>
      </c>
      <c r="E45" s="252"/>
      <c r="F45" s="253"/>
      <c r="G45" s="251" t="s">
        <v>170</v>
      </c>
      <c r="H45" s="252"/>
      <c r="I45" s="253"/>
      <c r="J45" s="251" t="s">
        <v>165</v>
      </c>
      <c r="K45" s="252"/>
      <c r="L45" s="253"/>
    </row>
    <row r="46" spans="2:12" ht="15.75" customHeight="1">
      <c r="B46" s="260"/>
      <c r="C46" s="260"/>
      <c r="D46" s="254"/>
      <c r="E46" s="261"/>
      <c r="F46" s="256"/>
      <c r="G46" s="254"/>
      <c r="H46" s="255"/>
      <c r="I46" s="256"/>
      <c r="J46" s="254"/>
      <c r="K46" s="255"/>
      <c r="L46" s="256"/>
    </row>
    <row r="47" spans="2:12" ht="16.5" thickBot="1">
      <c r="B47" s="260"/>
      <c r="C47" s="260"/>
      <c r="D47" s="257"/>
      <c r="E47" s="258"/>
      <c r="F47" s="259"/>
      <c r="G47" s="257"/>
      <c r="H47" s="258"/>
      <c r="I47" s="259"/>
      <c r="J47" s="257"/>
      <c r="K47" s="258"/>
      <c r="L47" s="259"/>
    </row>
    <row r="48" spans="2:12" ht="25.5" customHeight="1">
      <c r="B48" s="260"/>
      <c r="C48" s="260"/>
      <c r="D48" s="249" t="s">
        <v>166</v>
      </c>
      <c r="E48" s="249" t="s">
        <v>167</v>
      </c>
      <c r="F48" s="249" t="s">
        <v>168</v>
      </c>
      <c r="G48" s="249" t="s">
        <v>166</v>
      </c>
      <c r="H48" s="249" t="s">
        <v>167</v>
      </c>
      <c r="I48" s="249" t="s">
        <v>168</v>
      </c>
      <c r="J48" s="249" t="s">
        <v>166</v>
      </c>
      <c r="K48" s="249" t="str">
        <f>H48</f>
        <v>Спеціальний фонд</v>
      </c>
      <c r="L48" s="249" t="s">
        <v>168</v>
      </c>
    </row>
    <row r="49" spans="2:12" ht="16.5" thickBot="1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</row>
    <row r="50" spans="2:12" ht="63.75" thickBot="1">
      <c r="B50" s="141"/>
      <c r="C50" s="17" t="s">
        <v>35</v>
      </c>
      <c r="D50" s="140"/>
      <c r="E50" s="140"/>
      <c r="F50" s="140"/>
      <c r="G50" s="140"/>
      <c r="H50" s="140"/>
      <c r="I50" s="140"/>
      <c r="J50" s="140"/>
      <c r="K50" s="140"/>
      <c r="L50" s="140"/>
    </row>
    <row r="51" spans="2:12" ht="32.25" thickBot="1">
      <c r="B51" s="141"/>
      <c r="C51" s="17" t="s">
        <v>174</v>
      </c>
      <c r="D51" s="140"/>
      <c r="E51" s="140"/>
      <c r="F51" s="140"/>
      <c r="G51" s="140"/>
      <c r="H51" s="140"/>
      <c r="I51" s="140"/>
      <c r="J51" s="140"/>
      <c r="K51" s="140"/>
      <c r="L51" s="140"/>
    </row>
    <row r="52" spans="2:12" ht="63.75" thickBot="1">
      <c r="B52" s="141"/>
      <c r="C52" s="17" t="s">
        <v>36</v>
      </c>
      <c r="D52" s="140"/>
      <c r="E52" s="140"/>
      <c r="F52" s="140"/>
      <c r="G52" s="140"/>
      <c r="H52" s="140"/>
      <c r="I52" s="140"/>
      <c r="J52" s="140"/>
      <c r="K52" s="140"/>
      <c r="L52" s="140"/>
    </row>
    <row r="53" spans="2:12" ht="32.25" thickBot="1">
      <c r="B53" s="141"/>
      <c r="C53" s="17" t="s">
        <v>175</v>
      </c>
      <c r="D53" s="140"/>
      <c r="E53" s="140"/>
      <c r="F53" s="140"/>
      <c r="G53" s="140"/>
      <c r="H53" s="140"/>
      <c r="I53" s="140"/>
      <c r="J53" s="140"/>
      <c r="K53" s="140"/>
      <c r="L53" s="140"/>
    </row>
    <row r="54" spans="2:12" ht="79.5" thickBot="1">
      <c r="B54" s="141"/>
      <c r="C54" s="17" t="s">
        <v>176</v>
      </c>
      <c r="D54" s="140"/>
      <c r="E54" s="140"/>
      <c r="F54" s="140"/>
      <c r="G54" s="140"/>
      <c r="H54" s="140"/>
      <c r="I54" s="140"/>
      <c r="J54" s="140"/>
      <c r="K54" s="140"/>
      <c r="L54" s="140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spans="1:14" ht="36.75" customHeight="1" thickBot="1">
      <c r="A61" s="38" t="s">
        <v>212</v>
      </c>
      <c r="B61" s="265" t="s">
        <v>177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</row>
    <row r="62" spans="2:14" ht="35.25" customHeight="1" thickBot="1">
      <c r="B62" s="262" t="s">
        <v>17</v>
      </c>
      <c r="C62" s="262" t="s">
        <v>178</v>
      </c>
      <c r="D62" s="262" t="s">
        <v>179</v>
      </c>
      <c r="E62" s="262" t="s">
        <v>180</v>
      </c>
      <c r="F62" s="266" t="s">
        <v>181</v>
      </c>
      <c r="G62" s="267"/>
      <c r="H62" s="268"/>
      <c r="I62" s="266" t="s">
        <v>170</v>
      </c>
      <c r="J62" s="267"/>
      <c r="K62" s="268"/>
      <c r="L62" s="266" t="s">
        <v>165</v>
      </c>
      <c r="M62" s="267"/>
      <c r="N62" s="268"/>
    </row>
    <row r="63" spans="2:14" ht="15.75">
      <c r="B63" s="263"/>
      <c r="C63" s="263"/>
      <c r="D63" s="263"/>
      <c r="E63" s="263"/>
      <c r="F63" s="249" t="s">
        <v>166</v>
      </c>
      <c r="G63" s="249" t="s">
        <v>167</v>
      </c>
      <c r="H63" s="262" t="s">
        <v>168</v>
      </c>
      <c r="I63" s="249" t="s">
        <v>166</v>
      </c>
      <c r="J63" s="249" t="s">
        <v>167</v>
      </c>
      <c r="K63" s="262" t="s">
        <v>168</v>
      </c>
      <c r="L63" s="249" t="s">
        <v>166</v>
      </c>
      <c r="M63" s="249" t="s">
        <v>167</v>
      </c>
      <c r="N63" s="262" t="s">
        <v>168</v>
      </c>
    </row>
    <row r="64" spans="2:14" ht="16.5" thickBot="1">
      <c r="B64" s="264"/>
      <c r="C64" s="264"/>
      <c r="D64" s="264"/>
      <c r="E64" s="264"/>
      <c r="F64" s="250"/>
      <c r="G64" s="250"/>
      <c r="H64" s="264"/>
      <c r="I64" s="250"/>
      <c r="J64" s="250"/>
      <c r="K64" s="264"/>
      <c r="L64" s="250"/>
      <c r="M64" s="250"/>
      <c r="N64" s="264"/>
    </row>
    <row r="65" spans="2:14" ht="16.5" thickBot="1">
      <c r="B65" s="152"/>
      <c r="C65" s="172" t="s">
        <v>45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6.5" thickBot="1">
      <c r="B66" s="152">
        <v>1</v>
      </c>
      <c r="C66" s="17" t="s">
        <v>46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6.5" thickBot="1">
      <c r="B67" s="152"/>
      <c r="C67" s="173" t="s">
        <v>182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6.5" thickBot="1">
      <c r="B68" s="152"/>
      <c r="C68" s="240" t="s">
        <v>183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2"/>
    </row>
    <row r="69" spans="2:14" ht="16.5" thickBot="1">
      <c r="B69" s="152"/>
      <c r="C69" s="173" t="s">
        <v>184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6.5" thickBot="1">
      <c r="B70" s="152"/>
      <c r="C70" s="196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8"/>
    </row>
    <row r="71" spans="2:14" ht="16.5" thickBot="1">
      <c r="B71" s="152">
        <v>2</v>
      </c>
      <c r="C71" s="17" t="s">
        <v>47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6.5" thickBot="1">
      <c r="B72" s="152"/>
      <c r="C72" s="173" t="s">
        <v>182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6.5" thickBot="1">
      <c r="B73" s="152"/>
      <c r="C73" s="240" t="s">
        <v>183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2"/>
    </row>
    <row r="74" spans="2:14" ht="16.5" thickBot="1">
      <c r="B74" s="152"/>
      <c r="C74" s="173" t="s">
        <v>184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6.5" thickBot="1">
      <c r="B75" s="152"/>
      <c r="C75" s="196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8"/>
    </row>
    <row r="76" spans="2:14" ht="16.5" thickBot="1">
      <c r="B76" s="152">
        <v>3</v>
      </c>
      <c r="C76" s="17" t="s">
        <v>48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6.5" thickBot="1">
      <c r="B77" s="152"/>
      <c r="C77" s="173" t="s">
        <v>182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6.5" thickBot="1">
      <c r="B78" s="152"/>
      <c r="C78" s="240" t="s">
        <v>183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2"/>
    </row>
    <row r="79" spans="2:14" ht="16.5" thickBot="1">
      <c r="B79" s="152"/>
      <c r="C79" s="173" t="s">
        <v>232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6.5" thickBot="1">
      <c r="B80" s="152"/>
      <c r="C80" s="196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8"/>
    </row>
    <row r="81" spans="2:14" ht="19.5" thickBot="1">
      <c r="B81" s="152">
        <v>4</v>
      </c>
      <c r="C81" s="17" t="s">
        <v>233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6.5" thickBot="1">
      <c r="B82" s="152"/>
      <c r="C82" s="173" t="s">
        <v>182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6.5" thickBot="1">
      <c r="B83" s="152"/>
      <c r="C83" s="240" t="s">
        <v>183</v>
      </c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</row>
    <row r="84" spans="2:14" ht="16.5" thickBot="1">
      <c r="B84" s="152"/>
      <c r="C84" s="173" t="s">
        <v>232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6.5" thickBot="1">
      <c r="B85" s="152"/>
      <c r="C85" s="196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8"/>
    </row>
    <row r="86" spans="2:14" ht="30" customHeight="1" thickBot="1">
      <c r="B86" s="152">
        <v>5</v>
      </c>
      <c r="C86" s="196" t="s">
        <v>185</v>
      </c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8"/>
    </row>
    <row r="87" spans="2:14" ht="16.5" thickBot="1">
      <c r="B87" s="174"/>
      <c r="C87" s="172"/>
      <c r="D87" s="172"/>
      <c r="E87" s="172"/>
      <c r="F87" s="172"/>
      <c r="G87" s="17"/>
      <c r="H87" s="17"/>
      <c r="I87" s="17"/>
      <c r="J87" s="17"/>
      <c r="K87" s="17"/>
      <c r="L87" s="17"/>
      <c r="M87" s="17"/>
      <c r="N87" s="17"/>
    </row>
    <row r="88" spans="2:14" ht="16.5" thickBot="1">
      <c r="B88" s="174"/>
      <c r="C88" s="172" t="s">
        <v>51</v>
      </c>
      <c r="D88" s="172"/>
      <c r="E88" s="172"/>
      <c r="F88" s="172"/>
      <c r="G88" s="17"/>
      <c r="H88" s="17"/>
      <c r="I88" s="17"/>
      <c r="J88" s="17"/>
      <c r="K88" s="17"/>
      <c r="L88" s="17"/>
      <c r="M88" s="17"/>
      <c r="N88" s="17"/>
    </row>
    <row r="89" spans="2:14" ht="16.5" thickBot="1">
      <c r="B89" s="174"/>
      <c r="C89" s="172"/>
      <c r="D89" s="172"/>
      <c r="E89" s="172"/>
      <c r="F89" s="172"/>
      <c r="G89" s="17"/>
      <c r="H89" s="17"/>
      <c r="I89" s="17"/>
      <c r="J89" s="17"/>
      <c r="K89" s="17"/>
      <c r="L89" s="17"/>
      <c r="M89" s="17"/>
      <c r="N89" s="17"/>
    </row>
    <row r="90" spans="2:14" ht="18.75">
      <c r="B90" s="269" t="s">
        <v>186</v>
      </c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</row>
    <row r="91" ht="15.75">
      <c r="B91" s="2"/>
    </row>
    <row r="92" spans="1:2" ht="19.5" thickBot="1">
      <c r="A92" s="38" t="s">
        <v>215</v>
      </c>
      <c r="B92" s="2" t="s">
        <v>234</v>
      </c>
    </row>
    <row r="93" spans="2:15" ht="29.25" customHeight="1">
      <c r="B93" s="270" t="s">
        <v>52</v>
      </c>
      <c r="C93" s="282" t="s">
        <v>53</v>
      </c>
      <c r="D93" s="276" t="s">
        <v>54</v>
      </c>
      <c r="E93" s="277"/>
      <c r="F93" s="278"/>
      <c r="G93" s="276" t="s">
        <v>187</v>
      </c>
      <c r="H93" s="277"/>
      <c r="I93" s="278"/>
      <c r="J93" s="276" t="s">
        <v>170</v>
      </c>
      <c r="K93" s="277"/>
      <c r="L93" s="278"/>
      <c r="M93" s="276" t="s">
        <v>57</v>
      </c>
      <c r="N93" s="277"/>
      <c r="O93" s="278"/>
    </row>
    <row r="94" spans="2:15" ht="16.5" thickBot="1">
      <c r="B94" s="271"/>
      <c r="C94" s="283"/>
      <c r="D94" s="279" t="s">
        <v>55</v>
      </c>
      <c r="E94" s="280"/>
      <c r="F94" s="281"/>
      <c r="G94" s="279"/>
      <c r="H94" s="280"/>
      <c r="I94" s="281"/>
      <c r="J94" s="279"/>
      <c r="K94" s="280"/>
      <c r="L94" s="281"/>
      <c r="M94" s="279"/>
      <c r="N94" s="280"/>
      <c r="O94" s="281"/>
    </row>
    <row r="95" spans="2:15" ht="48" thickBot="1">
      <c r="B95" s="272"/>
      <c r="C95" s="284"/>
      <c r="D95" s="143" t="s">
        <v>166</v>
      </c>
      <c r="E95" s="171" t="s">
        <v>188</v>
      </c>
      <c r="F95" s="171" t="s">
        <v>168</v>
      </c>
      <c r="G95" s="175" t="s">
        <v>166</v>
      </c>
      <c r="H95" s="175" t="s">
        <v>188</v>
      </c>
      <c r="I95" s="175" t="s">
        <v>168</v>
      </c>
      <c r="J95" s="175" t="s">
        <v>166</v>
      </c>
      <c r="K95" s="175" t="s">
        <v>188</v>
      </c>
      <c r="L95" s="175" t="s">
        <v>168</v>
      </c>
      <c r="M95" s="175" t="s">
        <v>166</v>
      </c>
      <c r="N95" s="175" t="s">
        <v>188</v>
      </c>
      <c r="O95" s="175" t="s">
        <v>168</v>
      </c>
    </row>
    <row r="96" spans="2:15" ht="16.5" thickBot="1">
      <c r="B96" s="176">
        <v>1</v>
      </c>
      <c r="C96" s="177">
        <v>2</v>
      </c>
      <c r="D96" s="177">
        <v>3</v>
      </c>
      <c r="E96" s="177">
        <v>4</v>
      </c>
      <c r="F96" s="177">
        <v>5</v>
      </c>
      <c r="G96" s="177">
        <v>6</v>
      </c>
      <c r="H96" s="177">
        <v>7</v>
      </c>
      <c r="I96" s="177">
        <v>8</v>
      </c>
      <c r="J96" s="177">
        <v>9</v>
      </c>
      <c r="K96" s="177">
        <v>10</v>
      </c>
      <c r="L96" s="177">
        <v>11</v>
      </c>
      <c r="M96" s="177">
        <v>12</v>
      </c>
      <c r="N96" s="177">
        <v>13</v>
      </c>
      <c r="O96" s="177">
        <v>14</v>
      </c>
    </row>
    <row r="97" spans="2:15" ht="48" thickBot="1">
      <c r="B97" s="178"/>
      <c r="C97" s="179" t="s">
        <v>59</v>
      </c>
      <c r="D97" s="177"/>
      <c r="E97" s="177"/>
      <c r="F97" s="180"/>
      <c r="G97" s="177"/>
      <c r="H97" s="177"/>
      <c r="I97" s="177"/>
      <c r="J97" s="177"/>
      <c r="K97" s="177"/>
      <c r="L97" s="177"/>
      <c r="M97" s="177"/>
      <c r="N97" s="177"/>
      <c r="O97" s="177"/>
    </row>
    <row r="98" spans="2:15" ht="63.75" thickBot="1">
      <c r="B98" s="178"/>
      <c r="C98" s="180" t="s">
        <v>60</v>
      </c>
      <c r="D98" s="177"/>
      <c r="E98" s="177" t="s">
        <v>50</v>
      </c>
      <c r="F98" s="180"/>
      <c r="G98" s="177"/>
      <c r="H98" s="177" t="s">
        <v>50</v>
      </c>
      <c r="I98" s="177"/>
      <c r="J98" s="177"/>
      <c r="K98" s="177" t="s">
        <v>50</v>
      </c>
      <c r="L98" s="177"/>
      <c r="M98" s="177"/>
      <c r="N98" s="177"/>
      <c r="O98" s="177"/>
    </row>
    <row r="99" spans="2:15" ht="48" thickBot="1">
      <c r="B99" s="181"/>
      <c r="C99" s="180" t="s">
        <v>61</v>
      </c>
      <c r="D99" s="177" t="s">
        <v>50</v>
      </c>
      <c r="E99" s="177"/>
      <c r="F99" s="180"/>
      <c r="G99" s="177" t="s">
        <v>50</v>
      </c>
      <c r="H99" s="177"/>
      <c r="I99" s="180"/>
      <c r="J99" s="177" t="s">
        <v>50</v>
      </c>
      <c r="K99" s="177"/>
      <c r="L99" s="180"/>
      <c r="M99" s="180"/>
      <c r="N99" s="180"/>
      <c r="O99" s="180"/>
    </row>
    <row r="100" spans="2:15" ht="16.5" thickBot="1">
      <c r="B100" s="181"/>
      <c r="C100" s="180" t="s">
        <v>62</v>
      </c>
      <c r="D100" s="177" t="s">
        <v>50</v>
      </c>
      <c r="E100" s="177"/>
      <c r="F100" s="177"/>
      <c r="G100" s="177" t="s">
        <v>50</v>
      </c>
      <c r="H100" s="177"/>
      <c r="I100" s="180"/>
      <c r="J100" s="177" t="s">
        <v>50</v>
      </c>
      <c r="K100" s="177"/>
      <c r="L100" s="180"/>
      <c r="M100" s="180"/>
      <c r="N100" s="180"/>
      <c r="O100" s="180"/>
    </row>
    <row r="101" spans="2:15" ht="16.5" thickBot="1">
      <c r="B101" s="181"/>
      <c r="C101" s="180" t="s">
        <v>189</v>
      </c>
      <c r="D101" s="177" t="s">
        <v>50</v>
      </c>
      <c r="E101" s="177"/>
      <c r="F101" s="177"/>
      <c r="G101" s="177" t="s">
        <v>50</v>
      </c>
      <c r="H101" s="177"/>
      <c r="I101" s="180"/>
      <c r="J101" s="177" t="s">
        <v>50</v>
      </c>
      <c r="K101" s="177"/>
      <c r="L101" s="180"/>
      <c r="M101" s="180"/>
      <c r="N101" s="180"/>
      <c r="O101" s="180"/>
    </row>
    <row r="102" spans="2:15" ht="32.25" thickBot="1">
      <c r="B102" s="181"/>
      <c r="C102" s="180" t="s">
        <v>63</v>
      </c>
      <c r="D102" s="177" t="s">
        <v>50</v>
      </c>
      <c r="E102" s="177"/>
      <c r="F102" s="177"/>
      <c r="G102" s="177" t="s">
        <v>50</v>
      </c>
      <c r="H102" s="177"/>
      <c r="I102" s="180"/>
      <c r="J102" s="177" t="s">
        <v>50</v>
      </c>
      <c r="K102" s="177"/>
      <c r="L102" s="180"/>
      <c r="M102" s="180"/>
      <c r="N102" s="180"/>
      <c r="O102" s="180"/>
    </row>
    <row r="103" spans="2:15" ht="32.25" thickBot="1">
      <c r="B103" s="181"/>
      <c r="C103" s="180" t="s">
        <v>64</v>
      </c>
      <c r="D103" s="177" t="s">
        <v>50</v>
      </c>
      <c r="E103" s="177"/>
      <c r="F103" s="177"/>
      <c r="G103" s="177" t="s">
        <v>50</v>
      </c>
      <c r="H103" s="177"/>
      <c r="I103" s="177"/>
      <c r="J103" s="177" t="s">
        <v>50</v>
      </c>
      <c r="K103" s="177"/>
      <c r="L103" s="177"/>
      <c r="M103" s="177"/>
      <c r="N103" s="177"/>
      <c r="O103" s="177"/>
    </row>
    <row r="104" spans="2:15" ht="48" thickBot="1">
      <c r="B104" s="181"/>
      <c r="C104" s="180" t="s">
        <v>190</v>
      </c>
      <c r="D104" s="177" t="s">
        <v>50</v>
      </c>
      <c r="E104" s="177" t="s">
        <v>50</v>
      </c>
      <c r="F104" s="177"/>
      <c r="G104" s="177" t="s">
        <v>50</v>
      </c>
      <c r="H104" s="177" t="s">
        <v>50</v>
      </c>
      <c r="I104" s="180"/>
      <c r="J104" s="177" t="s">
        <v>50</v>
      </c>
      <c r="K104" s="177" t="s">
        <v>50</v>
      </c>
      <c r="L104" s="180"/>
      <c r="M104" s="177" t="s">
        <v>50</v>
      </c>
      <c r="N104" s="177" t="s">
        <v>50</v>
      </c>
      <c r="O104" s="180"/>
    </row>
    <row r="105" spans="2:15" ht="16.5" thickBot="1">
      <c r="B105" s="181"/>
      <c r="C105" s="180" t="s">
        <v>189</v>
      </c>
      <c r="D105" s="177"/>
      <c r="E105" s="177"/>
      <c r="F105" s="177"/>
      <c r="G105" s="177"/>
      <c r="H105" s="177"/>
      <c r="I105" s="180"/>
      <c r="J105" s="177"/>
      <c r="K105" s="177"/>
      <c r="L105" s="180"/>
      <c r="M105" s="177"/>
      <c r="N105" s="177"/>
      <c r="O105" s="180"/>
    </row>
    <row r="106" spans="2:15" ht="16.5" thickBot="1">
      <c r="B106" s="181"/>
      <c r="C106" s="273" t="s">
        <v>191</v>
      </c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5"/>
    </row>
    <row r="107" spans="2:15" ht="48" thickBot="1">
      <c r="B107" s="178"/>
      <c r="C107" s="179" t="s">
        <v>66</v>
      </c>
      <c r="D107" s="177"/>
      <c r="E107" s="177"/>
      <c r="F107" s="180"/>
      <c r="G107" s="177"/>
      <c r="H107" s="177"/>
      <c r="I107" s="177"/>
      <c r="J107" s="177"/>
      <c r="K107" s="177"/>
      <c r="L107" s="177"/>
      <c r="M107" s="177"/>
      <c r="N107" s="177"/>
      <c r="O107" s="177"/>
    </row>
    <row r="108" spans="2:15" ht="16.5" thickBot="1">
      <c r="B108" s="181"/>
      <c r="C108" s="180" t="s">
        <v>189</v>
      </c>
      <c r="D108" s="177"/>
      <c r="E108" s="177"/>
      <c r="F108" s="177"/>
      <c r="G108" s="177"/>
      <c r="H108" s="177"/>
      <c r="I108" s="180"/>
      <c r="J108" s="177"/>
      <c r="K108" s="177"/>
      <c r="L108" s="180"/>
      <c r="M108" s="180"/>
      <c r="N108" s="180"/>
      <c r="O108" s="180"/>
    </row>
    <row r="109" spans="2:15" ht="16.5" thickBot="1">
      <c r="B109" s="181"/>
      <c r="C109" s="180" t="s">
        <v>192</v>
      </c>
      <c r="D109" s="177"/>
      <c r="E109" s="177"/>
      <c r="F109" s="180"/>
      <c r="G109" s="177"/>
      <c r="H109" s="177"/>
      <c r="I109" s="177"/>
      <c r="J109" s="177"/>
      <c r="K109" s="177"/>
      <c r="L109" s="177"/>
      <c r="M109" s="177"/>
      <c r="N109" s="177"/>
      <c r="O109" s="177"/>
    </row>
    <row r="110" ht="18.75">
      <c r="B110" s="37" t="s">
        <v>193</v>
      </c>
    </row>
    <row r="111" ht="15.75">
      <c r="B111" s="2"/>
    </row>
    <row r="112" ht="15.75">
      <c r="B112" s="2" t="s">
        <v>194</v>
      </c>
    </row>
    <row r="113" ht="15.75">
      <c r="B113" s="2" t="s">
        <v>195</v>
      </c>
    </row>
    <row r="114" spans="2:9" ht="15.75">
      <c r="B114" s="2" t="s">
        <v>202</v>
      </c>
      <c r="D114" s="149"/>
      <c r="E114" s="149"/>
      <c r="F114" s="149"/>
      <c r="G114" s="149"/>
      <c r="H114" s="149"/>
      <c r="I114" s="149"/>
    </row>
    <row r="115" spans="2:8" ht="15.75">
      <c r="B115" s="2" t="s">
        <v>198</v>
      </c>
      <c r="H115" s="38" t="s">
        <v>199</v>
      </c>
    </row>
    <row r="117" spans="2:9" ht="15.75">
      <c r="B117" s="2" t="s">
        <v>203</v>
      </c>
      <c r="E117" s="149"/>
      <c r="F117" s="149"/>
      <c r="G117" s="149"/>
      <c r="H117" s="149"/>
      <c r="I117" s="149"/>
    </row>
    <row r="118" spans="2:8" ht="15.75">
      <c r="B118" s="2" t="s">
        <v>200</v>
      </c>
      <c r="H118" s="38" t="s">
        <v>201</v>
      </c>
    </row>
  </sheetData>
  <mergeCells count="60">
    <mergeCell ref="H63:H64"/>
    <mergeCell ref="K63:K64"/>
    <mergeCell ref="N63:N64"/>
    <mergeCell ref="C68:N68"/>
    <mergeCell ref="M63:M64"/>
    <mergeCell ref="C106:O106"/>
    <mergeCell ref="G93:I94"/>
    <mergeCell ref="J93:L94"/>
    <mergeCell ref="M93:O94"/>
    <mergeCell ref="C93:C95"/>
    <mergeCell ref="D93:F93"/>
    <mergeCell ref="D94:F94"/>
    <mergeCell ref="C75:N75"/>
    <mergeCell ref="C78:N78"/>
    <mergeCell ref="C83:N83"/>
    <mergeCell ref="C85:N85"/>
    <mergeCell ref="C86:N86"/>
    <mergeCell ref="B90:N90"/>
    <mergeCell ref="B93:B95"/>
    <mergeCell ref="C80:N80"/>
    <mergeCell ref="C70:N70"/>
    <mergeCell ref="C73:N73"/>
    <mergeCell ref="F63:F64"/>
    <mergeCell ref="F62:H62"/>
    <mergeCell ref="I62:K62"/>
    <mergeCell ref="L62:N62"/>
    <mergeCell ref="G63:G64"/>
    <mergeCell ref="I63:I64"/>
    <mergeCell ref="J63:J64"/>
    <mergeCell ref="L63:L64"/>
    <mergeCell ref="G48:G49"/>
    <mergeCell ref="H48:H49"/>
    <mergeCell ref="K48:K49"/>
    <mergeCell ref="B61:N61"/>
    <mergeCell ref="I48:I49"/>
    <mergeCell ref="J48:J49"/>
    <mergeCell ref="F48:F49"/>
    <mergeCell ref="E48:E49"/>
    <mergeCell ref="B62:B64"/>
    <mergeCell ref="C62:C64"/>
    <mergeCell ref="D62:D64"/>
    <mergeCell ref="E62:E64"/>
    <mergeCell ref="G45:I47"/>
    <mergeCell ref="J45:L47"/>
    <mergeCell ref="L48:L49"/>
    <mergeCell ref="A34:A35"/>
    <mergeCell ref="B45:B49"/>
    <mergeCell ref="C45:C49"/>
    <mergeCell ref="D45:F45"/>
    <mergeCell ref="D46:F46"/>
    <mergeCell ref="D47:F47"/>
    <mergeCell ref="D48:D49"/>
    <mergeCell ref="B26:D26"/>
    <mergeCell ref="E26:G26"/>
    <mergeCell ref="H26:J26"/>
    <mergeCell ref="B43:N43"/>
    <mergeCell ref="C34:E34"/>
    <mergeCell ref="F34:H34"/>
    <mergeCell ref="I34:K34"/>
    <mergeCell ref="B34:B35"/>
  </mergeCells>
  <printOptions/>
  <pageMargins left="0.7874015748031497" right="0.7874015748031497" top="0.47" bottom="0.3937007874015748" header="0" footer="0"/>
  <pageSetup horizontalDpi="600" verticalDpi="600" orientation="landscape" paperSize="9" scale="55" r:id="rId1"/>
  <rowBreaks count="3" manualBreakCount="3">
    <brk id="23" max="14" man="1"/>
    <brk id="57" max="14" man="1"/>
    <brk id="9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KAB27</cp:lastModifiedBy>
  <cp:lastPrinted>2012-07-07T07:49:07Z</cp:lastPrinted>
  <dcterms:created xsi:type="dcterms:W3CDTF">2012-06-08T07:21:42Z</dcterms:created>
  <dcterms:modified xsi:type="dcterms:W3CDTF">2013-02-25T12:26:17Z</dcterms:modified>
  <cp:category/>
  <cp:version/>
  <cp:contentType/>
  <cp:contentStatus/>
</cp:coreProperties>
</file>