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9320" windowHeight="10920" tabRatio="861" activeTab="9"/>
  </bookViews>
  <sheets>
    <sheet name="Параметри" sheetId="1" r:id="rId1"/>
    <sheet name="Запит 2-1" sheetId="2" r:id="rId2"/>
    <sheet name="Запит 2-4" sheetId="3" r:id="rId3"/>
    <sheet name="Запит 2-5" sheetId="4" r:id="rId4"/>
    <sheet name="Запит 2-6" sheetId="5" r:id="rId5"/>
    <sheet name="Запит2-8" sheetId="6" r:id="rId6"/>
    <sheet name="Запит 2-10" sheetId="7" r:id="rId7"/>
    <sheet name="Запит 2-11" sheetId="8" r:id="rId8"/>
    <sheet name="Запит 2-12" sheetId="9" r:id="rId9"/>
    <sheet name="Запит 2-12.2" sheetId="10" r:id="rId10"/>
    <sheet name="Запит 2-12.3" sheetId="11" r:id="rId11"/>
    <sheet name="Запит 2-12.4" sheetId="12" r:id="rId12"/>
    <sheet name="Запит 3-1" sheetId="13" r:id="rId13"/>
    <sheet name="Запит 3-2" sheetId="14" r:id="rId14"/>
    <sheet name="Запит 3-3" sheetId="15" r:id="rId15"/>
  </sheets>
  <definedNames>
    <definedName name="_xlnm._FilterDatabase" localSheetId="1" hidden="1">'Запит 2-1'!$I$1:$I$19</definedName>
    <definedName name="_xlnm._FilterDatabase" localSheetId="6" hidden="1">'Запит 2-10'!$P$1:$P$23</definedName>
    <definedName name="_xlnm._FilterDatabase" localSheetId="8" hidden="1">'Запит 2-12'!$K$1:$K$69</definedName>
    <definedName name="_xlnm._FilterDatabase" localSheetId="9" hidden="1">'Запит 2-12.2'!$M$1:$M$68</definedName>
    <definedName name="_xlnm._FilterDatabase" localSheetId="2" hidden="1">'Запит 2-4'!$R$1:$R$30</definedName>
    <definedName name="_xlnm._FilterDatabase" localSheetId="3" hidden="1">'Запит 2-5'!$R$1:$R$78</definedName>
    <definedName name="_xlnm._FilterDatabase" localSheetId="4" hidden="1">'Запит 2-6'!$T$1:$T$192</definedName>
    <definedName name="_xlnm._FilterDatabase" localSheetId="12" hidden="1">'Запит 3-1'!$J$1:$J$76</definedName>
    <definedName name="_xlnm._FilterDatabase" localSheetId="13" hidden="1">'Запит 3-2'!$G$1:$G$179</definedName>
    <definedName name="_xlnm._FilterDatabase" localSheetId="5" hidden="1">'Запит2-8'!$Q$1:$Q$58</definedName>
    <definedName name="Z_BDA66660_07D9_4B3D_BD31_E5A10D508107_.wvu.FilterData" localSheetId="1" hidden="1">'Запит 2-1'!$I$1:$I$19</definedName>
    <definedName name="Z_BDA66660_07D9_4B3D_BD31_E5A10D508107_.wvu.FilterData" localSheetId="6" hidden="1">'Запит 2-10'!$P$1:$P$23</definedName>
    <definedName name="Z_BDA66660_07D9_4B3D_BD31_E5A10D508107_.wvu.FilterData" localSheetId="8" hidden="1">'Запит 2-12'!$K$1:$K$69</definedName>
    <definedName name="Z_BDA66660_07D9_4B3D_BD31_E5A10D508107_.wvu.FilterData" localSheetId="9" hidden="1">'Запит 2-12.2'!$M$1:$M$68</definedName>
    <definedName name="Z_BDA66660_07D9_4B3D_BD31_E5A10D508107_.wvu.FilterData" localSheetId="10" hidden="1">'Запит 2-12.3'!$A$2:$J$67</definedName>
    <definedName name="Z_BDA66660_07D9_4B3D_BD31_E5A10D508107_.wvu.FilterData" localSheetId="11" hidden="1">'Запит 2-12.4'!$A$2:$J$73</definedName>
    <definedName name="Z_BDA66660_07D9_4B3D_BD31_E5A10D508107_.wvu.FilterData" localSheetId="2" hidden="1">'Запит 2-4'!$R$1:$R$30</definedName>
    <definedName name="Z_BDA66660_07D9_4B3D_BD31_E5A10D508107_.wvu.FilterData" localSheetId="3" hidden="1">'Запит 2-5'!$R$1:$R$78</definedName>
    <definedName name="Z_BDA66660_07D9_4B3D_BD31_E5A10D508107_.wvu.FilterData" localSheetId="4" hidden="1">'Запит 2-6'!$T$1:$T$192</definedName>
    <definedName name="Z_BDA66660_07D9_4B3D_BD31_E5A10D508107_.wvu.FilterData" localSheetId="12" hidden="1">'Запит 3-1'!$J$1:$J$76</definedName>
    <definedName name="Z_BDA66660_07D9_4B3D_BD31_E5A10D508107_.wvu.FilterData" localSheetId="13" hidden="1">'Запит 3-2'!$G$1:$G$179</definedName>
    <definedName name="Z_BDA66660_07D9_4B3D_BD31_E5A10D508107_.wvu.FilterData" localSheetId="5" hidden="1">'Запит2-8'!$Q$1:$Q$58</definedName>
    <definedName name="Z_BDA66660_07D9_4B3D_BD31_E5A10D508107_.wvu.PrintArea" localSheetId="1" hidden="1">'Запит 2-1'!$A$1:$H$19</definedName>
    <definedName name="Z_BDA66660_07D9_4B3D_BD31_E5A10D508107_.wvu.PrintArea" localSheetId="6" hidden="1">'Запит 2-10'!$A$1:$O$23</definedName>
    <definedName name="Z_BDA66660_07D9_4B3D_BD31_E5A10D508107_.wvu.PrintArea" localSheetId="8" hidden="1">'Запит 2-12'!$A$1:$J$69</definedName>
    <definedName name="Z_BDA66660_07D9_4B3D_BD31_E5A10D508107_.wvu.PrintArea" localSheetId="9" hidden="1">'Запит 2-12.2'!$A$1:$L$68</definedName>
    <definedName name="Z_BDA66660_07D9_4B3D_BD31_E5A10D508107_.wvu.PrintArea" localSheetId="10" hidden="1">'Запит 2-12.3'!$A$1:$I$67</definedName>
    <definedName name="Z_BDA66660_07D9_4B3D_BD31_E5A10D508107_.wvu.PrintArea" localSheetId="11" hidden="1">'Запит 2-12.4'!$A$1:$I$73</definedName>
    <definedName name="Z_BDA66660_07D9_4B3D_BD31_E5A10D508107_.wvu.PrintArea" localSheetId="3" hidden="1">'Запит 2-5'!$A$1:$Q$75</definedName>
    <definedName name="Z_BDA66660_07D9_4B3D_BD31_E5A10D508107_.wvu.PrintArea" localSheetId="4" hidden="1">'Запит 2-6'!$A$1:$S$192</definedName>
    <definedName name="Z_BDA66660_07D9_4B3D_BD31_E5A10D508107_.wvu.PrintArea" localSheetId="12" hidden="1">'Запит 3-1'!$A$1:$I$74</definedName>
    <definedName name="Z_BDA66660_07D9_4B3D_BD31_E5A10D508107_.wvu.PrintArea" localSheetId="13" hidden="1">'Запит 3-2'!$A$1:$F$179</definedName>
    <definedName name="Z_BDA66660_07D9_4B3D_BD31_E5A10D508107_.wvu.PrintArea" localSheetId="14" hidden="1">'Запит 3-3'!$A$1:$D$9</definedName>
    <definedName name="Z_BDA66660_07D9_4B3D_BD31_E5A10D508107_.wvu.PrintArea" localSheetId="5" hidden="1">'Запит2-8'!$A$1:$P$58</definedName>
    <definedName name="Z_BDA66660_07D9_4B3D_BD31_E5A10D508107_.wvu.PrintTitles" localSheetId="8" hidden="1">'Запит 2-12'!$6:$6</definedName>
    <definedName name="Z_BDA66660_07D9_4B3D_BD31_E5A10D508107_.wvu.PrintTitles" localSheetId="9" hidden="1">'Запит 2-12.2'!$5:$5</definedName>
    <definedName name="Z_BDA66660_07D9_4B3D_BD31_E5A10D508107_.wvu.PrintTitles" localSheetId="10" hidden="1">'Запит 2-12.3'!$3:$3</definedName>
    <definedName name="Z_BDA66660_07D9_4B3D_BD31_E5A10D508107_.wvu.PrintTitles" localSheetId="11" hidden="1">'Запит 2-12.4'!$3:$3</definedName>
    <definedName name="Z_BDA66660_07D9_4B3D_BD31_E5A10D508107_.wvu.Rows" localSheetId="1" hidden="1">'Запит 2-1'!#REF!,'Запит 2-1'!#REF!,'Запит 2-1'!$9:$9,'Запит 2-1'!$11:$11,'Запит 2-1'!#REF!</definedName>
    <definedName name="Z_BDA66660_07D9_4B3D_BD31_E5A10D508107_.wvu.Rows" localSheetId="2" hidden="1">'Запит 2-4'!$20:$20,'Запит 2-4'!$28:$29</definedName>
    <definedName name="_xlnm.Print_Titles" localSheetId="8">'Запит 2-12'!$6:$6</definedName>
    <definedName name="_xlnm.Print_Titles" localSheetId="9">'Запит 2-12.2'!$5:$5</definedName>
    <definedName name="_xlnm.Print_Titles" localSheetId="10">'Запит 2-12.3'!$3:$3</definedName>
    <definedName name="_xlnm.Print_Titles" localSheetId="11">'Запит 2-12.4'!$3:$3</definedName>
    <definedName name="_xlnm.Print_Area" localSheetId="1">'Запит 2-1'!$A$1:$H$19</definedName>
    <definedName name="_xlnm.Print_Area" localSheetId="6">'Запит 2-10'!$A$1:$O$23</definedName>
    <definedName name="_xlnm.Print_Area" localSheetId="8">'Запит 2-12'!$A$1:$J$69</definedName>
    <definedName name="_xlnm.Print_Area" localSheetId="9">'Запит 2-12.2'!$A$1:$L$68</definedName>
    <definedName name="_xlnm.Print_Area" localSheetId="10">'Запит 2-12.3'!$A$1:$I$67</definedName>
    <definedName name="_xlnm.Print_Area" localSheetId="11">'Запит 2-12.4'!$A$1:$I$78</definedName>
    <definedName name="_xlnm.Print_Area" localSheetId="3">'Запит 2-5'!$A$1:$Q$75</definedName>
    <definedName name="_xlnm.Print_Area" localSheetId="4">'Запит 2-6'!$A$1:$S$192</definedName>
    <definedName name="_xlnm.Print_Area" localSheetId="12">'Запит 3-1'!$A$1:$I$74</definedName>
    <definedName name="_xlnm.Print_Area" localSheetId="13">'Запит 3-2'!$A$1:$F$179</definedName>
    <definedName name="_xlnm.Print_Area" localSheetId="14">'Запит 3-3'!$A$1:$D$9</definedName>
    <definedName name="_xlnm.Print_Area" localSheetId="5">'Запит2-8'!$A$1:$P$58</definedName>
  </definedNames>
  <calcPr fullCalcOnLoad="1" fullPrecision="0"/>
</workbook>
</file>

<file path=xl/sharedStrings.xml><?xml version="1.0" encoding="utf-8"?>
<sst xmlns="http://schemas.openxmlformats.org/spreadsheetml/2006/main" count="1410" uniqueCount="222">
  <si>
    <t>  </t>
  </si>
  <si>
    <t xml:space="preserve">Державні цільові програми - всього </t>
  </si>
  <si>
    <t xml:space="preserve">Регіональні цільові програми - всього </t>
  </si>
  <si>
    <t>1 </t>
  </si>
  <si>
    <t>2 </t>
  </si>
  <si>
    <t>3 </t>
  </si>
  <si>
    <t>4 </t>
  </si>
  <si>
    <t>6.</t>
  </si>
  <si>
    <t>7.</t>
  </si>
  <si>
    <r>
      <t>N з/п</t>
    </r>
    <r>
      <rPr>
        <sz val="10"/>
        <color indexed="8"/>
        <rFont val="Times New Roman"/>
        <family val="1"/>
      </rPr>
      <t> </t>
    </r>
  </si>
  <si>
    <r>
      <t>Завдання</t>
    </r>
    <r>
      <rPr>
        <sz val="10"/>
        <color indexed="8"/>
        <rFont val="Times New Roman"/>
        <family val="1"/>
      </rPr>
      <t> </t>
    </r>
  </si>
  <si>
    <t>8.</t>
  </si>
  <si>
    <t>9.</t>
  </si>
  <si>
    <t>10.</t>
  </si>
  <si>
    <t>х</t>
  </si>
  <si>
    <t>Джерело інформації</t>
  </si>
  <si>
    <t>(найменування головного розпорядника коштів місцевого бюджету)</t>
  </si>
  <si>
    <t>(прізвище та ініціали)</t>
  </si>
  <si>
    <t>(підпис)</t>
  </si>
  <si>
    <t>ВСЬОГО</t>
  </si>
  <si>
    <t>КПКВК</t>
  </si>
  <si>
    <t>1.</t>
  </si>
  <si>
    <t xml:space="preserve">ВСЬОГО </t>
  </si>
  <si>
    <t>Вжиті заходи щодо ліквідації заборгованості</t>
  </si>
  <si>
    <t>Причини виникнення заборгованості</t>
  </si>
  <si>
    <t>спеціального фонду</t>
  </si>
  <si>
    <t>загального фонду</t>
  </si>
  <si>
    <t>(6-5)</t>
  </si>
  <si>
    <t>Зобов’язання по видатках (4+6)</t>
  </si>
  <si>
    <t>Зміна кредиторської заборгованості</t>
  </si>
  <si>
    <t>Х</t>
  </si>
  <si>
    <t>Код</t>
  </si>
  <si>
    <t>спеціальний</t>
  </si>
  <si>
    <t>загальний</t>
  </si>
  <si>
    <t>Короткий зміст заходів за програмою</t>
  </si>
  <si>
    <t>Коли та яким документом затверджена</t>
  </si>
  <si>
    <t>Назва програми</t>
  </si>
  <si>
    <t>№ з/п</t>
  </si>
  <si>
    <t>Код програми/ КТКВК</t>
  </si>
  <si>
    <t>з них штатні одиниці за загальним фондом, що враховані також у спеціальному фонді</t>
  </si>
  <si>
    <t>Всього штатних одиниць</t>
  </si>
  <si>
    <t>фактично зайняті</t>
  </si>
  <si>
    <t>спеціальний фонд</t>
  </si>
  <si>
    <t>загальний фонд</t>
  </si>
  <si>
    <t>Одиниця виміру</t>
  </si>
  <si>
    <t>Показники</t>
  </si>
  <si>
    <t>(6+7)</t>
  </si>
  <si>
    <t>(3+4)</t>
  </si>
  <si>
    <t>разом</t>
  </si>
  <si>
    <t>спеціальні</t>
  </si>
  <si>
    <t>загальні</t>
  </si>
  <si>
    <t>(9+10)</t>
  </si>
  <si>
    <t>…</t>
  </si>
  <si>
    <t>ККК</t>
  </si>
  <si>
    <t>Найменування видатків за економічною класифікацією</t>
  </si>
  <si>
    <t>КЕКВ</t>
  </si>
  <si>
    <t>Благодійні внески, гранти та дарунки</t>
  </si>
  <si>
    <t>Плата за оренду майна бюджетних установ</t>
  </si>
  <si>
    <t>Надходження із загального фонду бюджету</t>
  </si>
  <si>
    <t>Найменування видів надходжень</t>
  </si>
  <si>
    <t>На початок періоду</t>
  </si>
  <si>
    <t>(найменування бюджетної програми)</t>
  </si>
  <si>
    <t>КВК</t>
  </si>
  <si>
    <t>(12+13)</t>
  </si>
  <si>
    <t>(15+16)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</si>
  <si>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</si>
  <si>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</si>
  <si>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Надходження бюджетних установ від реалізації в установленому порядку майна (крім нерухомого майна)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</si>
  <si>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 </t>
  </si>
  <si>
    <t>Інші кошти спеціального фонду бюджету Всього</t>
  </si>
  <si>
    <r>
      <t>в т.ч.   …</t>
    </r>
    <r>
      <rPr>
        <i/>
        <sz val="10"/>
        <rFont val="Times New Roman"/>
        <family val="1"/>
      </rPr>
      <t xml:space="preserve"> (розшифрувати)</t>
    </r>
  </si>
  <si>
    <t>ВСЬОГО ДОХОДІВ</t>
  </si>
  <si>
    <t>Повернення кредитів органами державного управління інших рівнів </t>
  </si>
  <si>
    <t>Повернення кредитів підприємствами, установами, організаціями </t>
  </si>
  <si>
    <t>Повернення інших внутрішніх кредитів </t>
  </si>
  <si>
    <t>ВСЬОГО ПОВЕРНЕННЯ КРЕДИТІВ</t>
  </si>
  <si>
    <t>Фінансування за рахунок залишків коштів на рахунках бюджетних установ</t>
  </si>
  <si>
    <t>На кінець періоду</t>
  </si>
  <si>
    <t>Довгострокові зобов'язання</t>
  </si>
  <si>
    <t>ВСЬОГО ДЖЕРЕЛ ФІНАНСУВАННЯ</t>
  </si>
  <si>
    <t>Поточні видатки</t>
  </si>
  <si>
    <t>Заробітна плата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</si>
  <si>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</si>
  <si>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</si>
  <si>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</si>
  <si>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Інші видатки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</si>
  <si>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</si>
  <si>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</si>
  <si>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</si>
  <si>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</si>
  <si>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</si>
  <si>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</si>
  <si>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</si>
  <si>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видатки державного (регіонального) значення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</si>
  <si>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</si>
  <si>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</si>
  <si>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</si>
  <si>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</si>
  <si>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Виплата пенсій і допомоги</t>
  </si>
  <si>
    <t>Стипендії</t>
  </si>
  <si>
    <t>Інші поточні трансферти населенню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</si>
  <si>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</si>
  <si>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</si>
  <si>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</si>
  <si>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</si>
  <si>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Капітальний ремонт</t>
  </si>
  <si>
    <t>Капітальний ремонт інших об'єктів</t>
  </si>
  <si>
    <t>Реконструкція та реставрація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</si>
  <si>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</si>
  <si>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</si>
  <si>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</si>
  <si>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</si>
  <si>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</si>
  <si>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</si>
  <si>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населенню</t>
  </si>
  <si>
    <t>Нерозподілені видатки</t>
  </si>
  <si>
    <t>ВСЬОГО ВИДАТКІВ</t>
  </si>
  <si>
    <t>Для друку</t>
  </si>
  <si>
    <t>Кредитування</t>
  </si>
  <si>
    <t>Внутрішнє кредитування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</si>
  <si>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</si>
  <si>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</si>
  <si>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</si>
  <si>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внутрішніх кредитів</t>
  </si>
  <si>
    <t>ВСЬОГО НАДАННЯ КРЕДИТІВ</t>
  </si>
  <si>
    <t>ВСЬОГО ВИТРАТ</t>
  </si>
  <si>
    <t>Затрат </t>
  </si>
  <si>
    <t>Продукту </t>
  </si>
  <si>
    <t>Ефективності</t>
  </si>
  <si>
    <t>Якості</t>
  </si>
  <si>
    <t>Обов’язкові виплати</t>
  </si>
  <si>
    <t>тарифні ставки (оклади)</t>
  </si>
  <si>
    <t>надбавки за ранги державних службовців</t>
  </si>
  <si>
    <t>надбавки за вислугу років</t>
  </si>
  <si>
    <t>підвищення посадових окладів (ставок заробітної плати) за почесні, спортивні або вчені звання, науковий ступінь (у разі якщо діяльність працівників за профілем збігається з наявним почесним або спортивним, званням чи науковим ступенем)</t>
  </si>
  <si>
    <t>надбавки за особливі умови праці, інші підвищення, передбачені діючими умовами оплати праці</t>
  </si>
  <si>
    <t>доплати науковим і науково-педагогічним працівникам, передбачені діючими умовами оплати праці</t>
  </si>
  <si>
    <t>за ненормований робочий день, або за роботу у нічний час</t>
  </si>
  <si>
    <t>інше (перелічити)</t>
  </si>
  <si>
    <t>Стимулюючі доплати та надбавки</t>
  </si>
  <si>
    <t>доплати та надбавки працівникам за високі досягнення у праці, за виконання особливо важливої роботи або  за складність, напруженість у роботі</t>
  </si>
  <si>
    <t>Премії</t>
  </si>
  <si>
    <t>Матеріальна допомога</t>
  </si>
  <si>
    <t>допомога на оздоровлення при наданні щорічної відпустки</t>
  </si>
  <si>
    <t>допомога на вирішення соціально-побутових потреб</t>
  </si>
  <si>
    <t>Інші виплати:</t>
  </si>
  <si>
    <t>щорічна грошова винагорода педагогічним працівникам за сумлінну працю і зразкове виконання службових обов'язків</t>
  </si>
  <si>
    <t>доплати за виконання обов'язків тимчасово відсутніх працівників цих же категорій персоналу (у разі хвороби, відпустки без збереження заробітної плати тощо)</t>
  </si>
  <si>
    <t>надбавка за знання та використання в роботі іноземної мови</t>
  </si>
  <si>
    <t>в т.ч. оплата праці штатних одиниць за загальним фондом, що враховані також у спеціальногму фонді</t>
  </si>
  <si>
    <t>На який рік формується бюджетний запит</t>
  </si>
  <si>
    <t>Звіт</t>
  </si>
  <si>
    <t>Підписи</t>
  </si>
  <si>
    <t>Прогноз</t>
  </si>
  <si>
    <t>Проект</t>
  </si>
  <si>
    <t>Категорії працівників
(відповідно до мережі)</t>
  </si>
  <si>
    <t>Чисельність зайнятих у бюджетних установах:</t>
  </si>
  <si>
    <t>Погашено кредиторську заборгованість за рахунок коштів</t>
  </si>
  <si>
    <t>Назва видатків за економічною класифікацією/класифікація кредитування</t>
  </si>
  <si>
    <t>КЕКВ/
ККК</t>
  </si>
  <si>
    <t>Очікуваний обсяг взяття поточних зобов’язань 
(8-10)</t>
  </si>
  <si>
    <t>Планується погасити кредиторську заборгованість за рахунок коштів</t>
  </si>
  <si>
    <t>Прогнозний обсяг</t>
  </si>
  <si>
    <t>Очікуваний обсяг взяття поточних зобов’язань
(3-5)</t>
  </si>
  <si>
    <t>3.1.</t>
  </si>
  <si>
    <t xml:space="preserve">Структура видатків на оплату праці                       </t>
  </si>
  <si>
    <t>(14+15)</t>
  </si>
  <si>
    <t>(17-18)</t>
  </si>
  <si>
    <t>затверджено в штатних розписах з урахуванням змін</t>
  </si>
  <si>
    <t>проект штатних розписів</t>
  </si>
  <si>
    <t>прогноз  штатних розписів</t>
  </si>
  <si>
    <t>Граничний обсяг</t>
  </si>
  <si>
    <t>Необхідно додатково (+)</t>
  </si>
  <si>
    <t>(5+6)</t>
  </si>
  <si>
    <t>Найменування</t>
  </si>
  <si>
    <t xml:space="preserve">    КВК</t>
  </si>
  <si>
    <t>1.2.</t>
  </si>
  <si>
    <t>Напрями використання бюджетних коштів</t>
  </si>
  <si>
    <t>індексація</t>
  </si>
  <si>
    <t>(найменування головного розпорядника коштів місцевого  бюджету)</t>
  </si>
  <si>
    <t xml:space="preserve">Мета бюджетної програми, строки її реалізації </t>
  </si>
  <si>
    <t>3.2.</t>
  </si>
  <si>
    <t>Підстави реалізації бюджетної програми</t>
  </si>
  <si>
    <r>
      <t>3.3.</t>
    </r>
  </si>
  <si>
    <t>4. </t>
  </si>
  <si>
    <t>Видатки/надання кредитів за напрямами використання бюджетних коштів</t>
  </si>
  <si>
    <t>Результативні показники бюджетної програми</t>
  </si>
  <si>
    <t>Міські цільові програми, які виконуються в межах бюджетної програми</t>
  </si>
  <si>
    <t>Всього</t>
  </si>
  <si>
    <t>5. Видатки/надання кредитів за кодами економічної класифікації видатків/класифікації кредитування бюджету.</t>
  </si>
  <si>
    <t>5.1.</t>
  </si>
  <si>
    <t>6.2.</t>
  </si>
  <si>
    <t>Нормативно-правовий акт</t>
  </si>
  <si>
    <t>Статті (пункти)
нормативно-правового акта</t>
  </si>
  <si>
    <t>Обсяг видатків/ надання кредитів, необхідний для виконання статей (пунктів) (тис.грн.)</t>
  </si>
  <si>
    <t>Обсяг видатків/надання кредитів, врахований у граничному обсягу (тис.грн.)</t>
  </si>
  <si>
    <t>Обсяг видатків/надання кредитів, не забезпечений граничним обсягом (тис.грн.) (4-5)</t>
  </si>
  <si>
    <t>Заходи, яких необхідно вжити для забезпечення виконання статей (пунктів) нормативно-правового акта в межах граничного обсягу</t>
  </si>
  <si>
    <t>Економічна класифікація видатків бюджету/ класифікація кредитування бюджету</t>
  </si>
  <si>
    <t>2. Додаткові видатки/надання кредитів загального фонду міського бюджету</t>
  </si>
  <si>
    <t>Зміна результативних показників, які характеризують виконання бюджетної програми, у разі передбачення додаткових коштів:</t>
  </si>
  <si>
    <t>Оплата праці і нарахування на заробітну плату</t>
  </si>
  <si>
    <t>Оплата праці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</si>
  <si>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</si>
  <si>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</si>
  <si>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</si>
  <si>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Видатки та заходи спеціального призначення</t>
  </si>
  <si>
    <t>Обслуговування боргових зобов’язань</t>
  </si>
  <si>
    <t>Обслуговування внутрішніх боргових зобов’язань</t>
  </si>
  <si>
    <t>Обслуговування зовнішніх боргових зобов’язань</t>
  </si>
  <si>
    <t>Поточні трансферти</t>
  </si>
  <si>
    <t>Поточні трансферти урядам іноземних держав та міжнародним організаціям</t>
  </si>
  <si>
    <t>Соціальне забезпечення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</si>
  <si>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</si>
  <si>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</si>
  <si>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 житлового фонду (приміщень)</t>
  </si>
  <si>
    <t>Реконструкція житлового фонду (приміщень)</t>
  </si>
  <si>
    <t>Реконструкція та реставрація інших об'єктів</t>
  </si>
  <si>
    <t>Капітальні трансферти урядам іноземних держав та міжнародним організаціям</t>
  </si>
  <si>
    <t>Затверджено на рік</t>
  </si>
  <si>
    <t>Cтрок реалізації бюджетної програми</t>
  </si>
  <si>
    <t>Завдання бюджетної програми: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</si>
</sst>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_ ;[Red]\-0.000\ "/>
    <numFmt numFmtId="185" formatCode="#,##0.000_ ;[Red]\-#,##0.000\ "/>
    <numFmt numFmtId="186" formatCode="0000000"/>
    <numFmt numFmtId="187" formatCode="000000"/>
    <numFmt numFmtId="188" formatCode="00"/>
    <numFmt numFmtId="189" formatCode="#,##0.00_ ;[Red]\-#,##0.00\ "/>
    <numFmt numFmtId="190" formatCode="#,##0_ ;[Red]\-#,##0\ "/>
    <numFmt numFmtId="191" formatCode="#,##0.0000_ ;[Red]\-#,##0.0000\ "/>
    <numFmt numFmtId="192" formatCode="#,##0.00000_ ;[Red]\-#,##0.00000\ "/>
    <numFmt numFmtId="193" formatCode="#,##0.000000_ ;[Red]\-#,##0.000000\ "/>
    <numFmt numFmtId="194" formatCode="#,##0.0000000_ ;[Red]\-#,##0.0000000\ "/>
    <numFmt numFmtId="195" formatCode="#,##0.0_ ;[Red]\-#,##0.0\ "/>
    <numFmt numFmtId="196" formatCode="000"/>
    <numFmt numFmtId="197" formatCode="0.00_ ;[Red]\-0.00\ "/>
  </numFmts>
  <fonts count="49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3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8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8"/>
      <name val="Tahoma"/>
      <family val="2"/>
    </font>
    <font>
      <sz val="11"/>
      <name val="Times New Roman"/>
      <family val="1"/>
    </font>
    <font>
      <b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22"/>
        <bgColor indexed="9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thin"/>
      <right style="hair">
        <color indexed="8"/>
      </right>
      <top style="thin"/>
      <bottom style="thin">
        <color indexed="8"/>
      </bottom>
    </border>
    <border>
      <left style="thin"/>
      <right style="hair">
        <color indexed="8"/>
      </right>
      <top style="thin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thin"/>
    </border>
    <border>
      <left style="hair">
        <color indexed="8"/>
      </left>
      <right style="thin"/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thin"/>
      <bottom style="thin">
        <color indexed="8"/>
      </bottom>
    </border>
    <border>
      <left style="hair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" fillId="0" borderId="0">
      <alignment/>
      <protection/>
    </xf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498">
    <xf numFmtId="0" fontId="0" fillId="0" borderId="0" xfId="0" applyAlignment="1">
      <alignment/>
    </xf>
    <xf numFmtId="0" fontId="5" fillId="0" borderId="0" xfId="53" applyFont="1">
      <alignment/>
      <protection/>
    </xf>
    <xf numFmtId="0" fontId="4" fillId="0" borderId="0" xfId="53">
      <alignment/>
      <protection/>
    </xf>
    <xf numFmtId="0" fontId="12" fillId="0" borderId="0" xfId="53" applyFont="1">
      <alignment/>
      <protection/>
    </xf>
    <xf numFmtId="190" fontId="6" fillId="4" borderId="10" xfId="0" applyNumberFormat="1" applyFont="1" applyFill="1" applyBorder="1" applyAlignment="1">
      <alignment/>
    </xf>
    <xf numFmtId="190" fontId="6" fillId="4" borderId="11" xfId="0" applyNumberFormat="1" applyFont="1" applyFill="1" applyBorder="1" applyAlignment="1">
      <alignment/>
    </xf>
    <xf numFmtId="190" fontId="6" fillId="4" borderId="12" xfId="0" applyNumberFormat="1" applyFont="1" applyFill="1" applyBorder="1" applyAlignment="1">
      <alignment/>
    </xf>
    <xf numFmtId="190" fontId="6" fillId="4" borderId="13" xfId="0" applyNumberFormat="1" applyFont="1" applyFill="1" applyBorder="1" applyAlignment="1">
      <alignment/>
    </xf>
    <xf numFmtId="190" fontId="6" fillId="4" borderId="14" xfId="0" applyNumberFormat="1" applyFont="1" applyFill="1" applyBorder="1" applyAlignment="1">
      <alignment/>
    </xf>
    <xf numFmtId="190" fontId="5" fillId="4" borderId="12" xfId="0" applyNumberFormat="1" applyFont="1" applyFill="1" applyBorder="1" applyAlignment="1">
      <alignment/>
    </xf>
    <xf numFmtId="190" fontId="5" fillId="4" borderId="13" xfId="0" applyNumberFormat="1" applyFont="1" applyFill="1" applyBorder="1" applyAlignment="1">
      <alignment/>
    </xf>
    <xf numFmtId="190" fontId="6" fillId="4" borderId="15" xfId="0" applyNumberFormat="1" applyFont="1" applyFill="1" applyBorder="1" applyAlignment="1">
      <alignment/>
    </xf>
    <xf numFmtId="190" fontId="6" fillId="4" borderId="16" xfId="0" applyNumberFormat="1" applyFont="1" applyFill="1" applyBorder="1" applyAlignment="1">
      <alignment/>
    </xf>
    <xf numFmtId="190" fontId="6" fillId="4" borderId="17" xfId="0" applyNumberFormat="1" applyFont="1" applyFill="1" applyBorder="1" applyAlignment="1">
      <alignment/>
    </xf>
    <xf numFmtId="190" fontId="6" fillId="4" borderId="18" xfId="0" applyNumberFormat="1" applyFont="1" applyFill="1" applyBorder="1" applyAlignment="1">
      <alignment/>
    </xf>
    <xf numFmtId="190" fontId="6" fillId="4" borderId="19" xfId="0" applyNumberFormat="1" applyFont="1" applyFill="1" applyBorder="1" applyAlignment="1">
      <alignment/>
    </xf>
    <xf numFmtId="190" fontId="6" fillId="4" borderId="20" xfId="0" applyNumberFormat="1" applyFont="1" applyFill="1" applyBorder="1" applyAlignment="1">
      <alignment/>
    </xf>
    <xf numFmtId="190" fontId="6" fillId="4" borderId="21" xfId="0" applyNumberFormat="1" applyFont="1" applyFill="1" applyBorder="1" applyAlignment="1">
      <alignment/>
    </xf>
    <xf numFmtId="0" fontId="6" fillId="4" borderId="16" xfId="53" applyFont="1" applyFill="1" applyBorder="1" applyAlignment="1">
      <alignment vertical="top" wrapText="1"/>
      <protection/>
    </xf>
    <xf numFmtId="0" fontId="6" fillId="4" borderId="17" xfId="53" applyFont="1" applyFill="1" applyBorder="1" applyAlignment="1">
      <alignment vertical="top" wrapText="1"/>
      <protection/>
    </xf>
    <xf numFmtId="0" fontId="6" fillId="4" borderId="18" xfId="53" applyFont="1" applyFill="1" applyBorder="1" applyAlignment="1">
      <alignment vertical="top" wrapText="1"/>
      <protection/>
    </xf>
    <xf numFmtId="0" fontId="2" fillId="23" borderId="22" xfId="0" applyFont="1" applyFill="1" applyBorder="1" applyAlignment="1">
      <alignment horizontal="center" vertical="center" wrapText="1"/>
    </xf>
    <xf numFmtId="0" fontId="6" fillId="4" borderId="19" xfId="53" applyFont="1" applyFill="1" applyBorder="1" applyAlignment="1">
      <alignment horizontal="center" vertical="top" wrapText="1"/>
      <protection/>
    </xf>
    <xf numFmtId="0" fontId="6" fillId="4" borderId="21" xfId="53" applyFont="1" applyFill="1" applyBorder="1" applyAlignment="1">
      <alignment vertical="top" wrapText="1"/>
      <protection/>
    </xf>
    <xf numFmtId="0" fontId="6" fillId="4" borderId="12" xfId="53" applyFont="1" applyFill="1" applyBorder="1" applyAlignment="1">
      <alignment horizontal="center" vertical="top" wrapText="1"/>
      <protection/>
    </xf>
    <xf numFmtId="0" fontId="6" fillId="4" borderId="14" xfId="53" applyFont="1" applyFill="1" applyBorder="1" applyAlignment="1">
      <alignment vertical="top" wrapText="1"/>
      <protection/>
    </xf>
    <xf numFmtId="0" fontId="2" fillId="23" borderId="23" xfId="0" applyFont="1" applyFill="1" applyBorder="1" applyAlignment="1">
      <alignment horizontal="center" vertical="center" wrapText="1"/>
    </xf>
    <xf numFmtId="0" fontId="2" fillId="4" borderId="24" xfId="53" applyFont="1" applyFill="1" applyBorder="1" applyAlignment="1">
      <alignment vertical="top" wrapText="1"/>
      <protection/>
    </xf>
    <xf numFmtId="190" fontId="6" fillId="4" borderId="10" xfId="53" applyNumberFormat="1" applyFont="1" applyFill="1" applyBorder="1" applyAlignment="1">
      <alignment horizontal="right"/>
      <protection/>
    </xf>
    <xf numFmtId="190" fontId="6" fillId="4" borderId="11" xfId="53" applyNumberFormat="1" applyFont="1" applyFill="1" applyBorder="1" applyAlignment="1">
      <alignment horizontal="right"/>
      <protection/>
    </xf>
    <xf numFmtId="0" fontId="1" fillId="0" borderId="25" xfId="53" applyFont="1" applyBorder="1" applyAlignment="1">
      <alignment horizontal="left" vertical="top" wrapText="1" indent="2"/>
      <protection/>
    </xf>
    <xf numFmtId="0" fontId="2" fillId="4" borderId="25" xfId="53" applyFont="1" applyFill="1" applyBorder="1" applyAlignment="1">
      <alignment vertical="top" wrapText="1"/>
      <protection/>
    </xf>
    <xf numFmtId="190" fontId="6" fillId="4" borderId="12" xfId="53" applyNumberFormat="1" applyFont="1" applyFill="1" applyBorder="1" applyAlignment="1">
      <alignment horizontal="right"/>
      <protection/>
    </xf>
    <xf numFmtId="190" fontId="6" fillId="4" borderId="14" xfId="53" applyNumberFormat="1" applyFont="1" applyFill="1" applyBorder="1" applyAlignment="1">
      <alignment horizontal="right"/>
      <protection/>
    </xf>
    <xf numFmtId="0" fontId="6" fillId="4" borderId="25" xfId="53" applyFont="1" applyFill="1" applyBorder="1" applyAlignment="1">
      <alignment vertical="top" wrapText="1"/>
      <protection/>
    </xf>
    <xf numFmtId="0" fontId="1" fillId="0" borderId="26" xfId="53" applyFont="1" applyBorder="1" applyAlignment="1">
      <alignment horizontal="left" vertical="top" wrapText="1" indent="2"/>
      <protection/>
    </xf>
    <xf numFmtId="0" fontId="6" fillId="4" borderId="24" xfId="53" applyFont="1" applyFill="1" applyBorder="1" applyAlignment="1">
      <alignment vertical="top" wrapText="1"/>
      <protection/>
    </xf>
    <xf numFmtId="190" fontId="6" fillId="4" borderId="10" xfId="53" applyNumberFormat="1" applyFont="1" applyFill="1" applyBorder="1">
      <alignment/>
      <protection/>
    </xf>
    <xf numFmtId="190" fontId="6" fillId="4" borderId="11" xfId="53" applyNumberFormat="1" applyFont="1" applyFill="1" applyBorder="1">
      <alignment/>
      <protection/>
    </xf>
    <xf numFmtId="0" fontId="5" fillId="0" borderId="27" xfId="53" applyFont="1" applyFill="1" applyBorder="1" applyAlignment="1">
      <alignment vertical="top" wrapText="1"/>
      <protection/>
    </xf>
    <xf numFmtId="0" fontId="5" fillId="24" borderId="28" xfId="53" applyFont="1" applyFill="1" applyBorder="1" applyAlignment="1">
      <alignment horizontal="center" vertical="center" wrapText="1"/>
      <protection/>
    </xf>
    <xf numFmtId="190" fontId="2" fillId="4" borderId="29" xfId="0" applyNumberFormat="1" applyFont="1" applyFill="1" applyBorder="1" applyAlignment="1">
      <alignment vertical="center" wrapText="1"/>
    </xf>
    <xf numFmtId="190" fontId="2" fillId="4" borderId="30" xfId="0" applyNumberFormat="1" applyFont="1" applyFill="1" applyBorder="1" applyAlignment="1">
      <alignment vertical="center" wrapText="1"/>
    </xf>
    <xf numFmtId="190" fontId="2" fillId="4" borderId="31" xfId="0" applyNumberFormat="1" applyFont="1" applyFill="1" applyBorder="1" applyAlignment="1">
      <alignment vertical="center" wrapText="1"/>
    </xf>
    <xf numFmtId="190" fontId="2" fillId="4" borderId="32" xfId="0" applyNumberFormat="1" applyFont="1" applyFill="1" applyBorder="1" applyAlignment="1">
      <alignment vertical="center" wrapText="1"/>
    </xf>
    <xf numFmtId="0" fontId="12" fillId="20" borderId="0" xfId="53" applyFont="1" applyFill="1" applyAlignment="1">
      <alignment/>
      <protection/>
    </xf>
    <xf numFmtId="0" fontId="1" fillId="20" borderId="0" xfId="0" applyFont="1" applyFill="1" applyAlignment="1">
      <alignment horizontal="center" wrapText="1"/>
    </xf>
    <xf numFmtId="0" fontId="17" fillId="20" borderId="0" xfId="0" applyFont="1" applyFill="1" applyAlignment="1">
      <alignment/>
    </xf>
    <xf numFmtId="0" fontId="5" fillId="20" borderId="0" xfId="0" applyFont="1" applyFill="1" applyAlignment="1">
      <alignment/>
    </xf>
    <xf numFmtId="0" fontId="5" fillId="20" borderId="25" xfId="0" applyFont="1" applyFill="1" applyBorder="1" applyAlignment="1">
      <alignment horizontal="center" vertical="top" wrapText="1"/>
    </xf>
    <xf numFmtId="0" fontId="5" fillId="20" borderId="25" xfId="0" applyFont="1" applyFill="1" applyBorder="1" applyAlignment="1">
      <alignment vertical="top" wrapText="1"/>
    </xf>
    <xf numFmtId="0" fontId="6" fillId="20" borderId="25" xfId="0" applyFont="1" applyFill="1" applyBorder="1" applyAlignment="1">
      <alignment vertical="top" wrapText="1"/>
    </xf>
    <xf numFmtId="0" fontId="6" fillId="20" borderId="25" xfId="0" applyFont="1" applyFill="1" applyBorder="1" applyAlignment="1">
      <alignment horizontal="center" vertical="top" wrapText="1"/>
    </xf>
    <xf numFmtId="0" fontId="6" fillId="20" borderId="33" xfId="0" applyFont="1" applyFill="1" applyBorder="1" applyAlignment="1">
      <alignment horizontal="center" vertical="top" wrapText="1"/>
    </xf>
    <xf numFmtId="0" fontId="6" fillId="20" borderId="33" xfId="0" applyFont="1" applyFill="1" applyBorder="1" applyAlignment="1">
      <alignment vertical="top" wrapText="1"/>
    </xf>
    <xf numFmtId="0" fontId="15" fillId="20" borderId="0" xfId="0" applyFont="1" applyFill="1" applyAlignment="1">
      <alignment/>
    </xf>
    <xf numFmtId="0" fontId="15" fillId="20" borderId="0" xfId="0" applyFont="1" applyFill="1" applyAlignment="1">
      <alignment wrapText="1"/>
    </xf>
    <xf numFmtId="0" fontId="9" fillId="20" borderId="14" xfId="0" applyFont="1" applyFill="1" applyBorder="1" applyAlignment="1">
      <alignment horizontal="center" vertical="center" wrapText="1"/>
    </xf>
    <xf numFmtId="0" fontId="9" fillId="20" borderId="15" xfId="0" applyFont="1" applyFill="1" applyBorder="1" applyAlignment="1">
      <alignment horizontal="center" vertical="center" wrapText="1"/>
    </xf>
    <xf numFmtId="0" fontId="9" fillId="20" borderId="33" xfId="0" applyFont="1" applyFill="1" applyBorder="1" applyAlignment="1">
      <alignment horizontal="center" vertical="center" wrapText="1"/>
    </xf>
    <xf numFmtId="0" fontId="9" fillId="20" borderId="16" xfId="0" applyFont="1" applyFill="1" applyBorder="1" applyAlignment="1">
      <alignment horizontal="center" vertical="center" wrapText="1"/>
    </xf>
    <xf numFmtId="0" fontId="9" fillId="20" borderId="17" xfId="0" applyFont="1" applyFill="1" applyBorder="1" applyAlignment="1">
      <alignment horizontal="center" vertical="center" wrapText="1"/>
    </xf>
    <xf numFmtId="0" fontId="9" fillId="20" borderId="18" xfId="0" applyFont="1" applyFill="1" applyBorder="1" applyAlignment="1">
      <alignment horizontal="center" vertical="center" wrapText="1"/>
    </xf>
    <xf numFmtId="0" fontId="9" fillId="20" borderId="16" xfId="0" applyFont="1" applyFill="1" applyBorder="1" applyAlignment="1">
      <alignment horizontal="center" vertical="top" wrapText="1"/>
    </xf>
    <xf numFmtId="0" fontId="9" fillId="20" borderId="17" xfId="0" applyFont="1" applyFill="1" applyBorder="1" applyAlignment="1">
      <alignment horizontal="center" vertical="top" wrapText="1"/>
    </xf>
    <xf numFmtId="0" fontId="9" fillId="20" borderId="18" xfId="0" applyFont="1" applyFill="1" applyBorder="1" applyAlignment="1">
      <alignment horizontal="center" vertical="top" wrapText="1"/>
    </xf>
    <xf numFmtId="0" fontId="6" fillId="20" borderId="24" xfId="0" applyFont="1" applyFill="1" applyBorder="1" applyAlignment="1">
      <alignment horizontal="center" vertical="top" wrapText="1"/>
    </xf>
    <xf numFmtId="0" fontId="6" fillId="20" borderId="24" xfId="0" applyFont="1" applyFill="1" applyBorder="1" applyAlignment="1">
      <alignment vertical="top" wrapText="1"/>
    </xf>
    <xf numFmtId="0" fontId="15" fillId="20" borderId="0" xfId="0" applyFont="1" applyFill="1" applyAlignment="1">
      <alignment horizontal="left" wrapText="1"/>
    </xf>
    <xf numFmtId="0" fontId="17" fillId="20" borderId="0" xfId="0" applyFont="1" applyFill="1" applyAlignment="1">
      <alignment horizontal="left" wrapText="1"/>
    </xf>
    <xf numFmtId="0" fontId="15" fillId="20" borderId="34" xfId="0" applyFont="1" applyFill="1" applyBorder="1" applyAlignment="1">
      <alignment/>
    </xf>
    <xf numFmtId="0" fontId="6" fillId="20" borderId="35" xfId="0" applyFont="1" applyFill="1" applyBorder="1" applyAlignment="1">
      <alignment horizontal="center" vertical="top" wrapText="1"/>
    </xf>
    <xf numFmtId="0" fontId="6" fillId="20" borderId="35" xfId="0" applyFont="1" applyFill="1" applyBorder="1" applyAlignment="1">
      <alignment vertical="top" wrapText="1"/>
    </xf>
    <xf numFmtId="0" fontId="5" fillId="20" borderId="27" xfId="0" applyFont="1" applyFill="1" applyBorder="1" applyAlignment="1">
      <alignment horizontal="center" vertical="top" wrapText="1"/>
    </xf>
    <xf numFmtId="0" fontId="5" fillId="20" borderId="27" xfId="0" applyFont="1" applyFill="1" applyBorder="1" applyAlignment="1">
      <alignment vertical="top" wrapText="1"/>
    </xf>
    <xf numFmtId="0" fontId="12" fillId="20" borderId="0" xfId="53" applyFont="1" applyFill="1" applyAlignment="1">
      <alignment horizontal="left" indent="2"/>
      <protection/>
    </xf>
    <xf numFmtId="0" fontId="5" fillId="20" borderId="0" xfId="53" applyFont="1" applyFill="1">
      <alignment/>
      <protection/>
    </xf>
    <xf numFmtId="0" fontId="9" fillId="20" borderId="14" xfId="53" applyFont="1" applyFill="1" applyBorder="1" applyAlignment="1">
      <alignment horizontal="center" wrapText="1"/>
      <protection/>
    </xf>
    <xf numFmtId="0" fontId="9" fillId="20" borderId="28" xfId="53" applyFont="1" applyFill="1" applyBorder="1" applyAlignment="1">
      <alignment horizontal="center" vertical="top" wrapText="1"/>
      <protection/>
    </xf>
    <xf numFmtId="0" fontId="9" fillId="20" borderId="36" xfId="53" applyFont="1" applyFill="1" applyBorder="1" applyAlignment="1">
      <alignment horizontal="center" vertical="top" wrapText="1"/>
      <protection/>
    </xf>
    <xf numFmtId="0" fontId="9" fillId="20" borderId="15" xfId="53" applyFont="1" applyFill="1" applyBorder="1" applyAlignment="1">
      <alignment horizontal="center" vertical="top" wrapText="1"/>
      <protection/>
    </xf>
    <xf numFmtId="0" fontId="6" fillId="20" borderId="0" xfId="53" applyFont="1" applyFill="1">
      <alignment/>
      <protection/>
    </xf>
    <xf numFmtId="0" fontId="9" fillId="20" borderId="37" xfId="53" applyFont="1" applyFill="1" applyBorder="1" applyAlignment="1">
      <alignment horizontal="center" wrapText="1"/>
      <protection/>
    </xf>
    <xf numFmtId="0" fontId="9" fillId="20" borderId="38" xfId="53" applyFont="1" applyFill="1" applyBorder="1" applyAlignment="1">
      <alignment horizontal="center" wrapText="1"/>
      <protection/>
    </xf>
    <xf numFmtId="0" fontId="19" fillId="20" borderId="28" xfId="53" applyFont="1" applyFill="1" applyBorder="1" applyAlignment="1">
      <alignment horizontal="center" vertical="top" wrapText="1"/>
      <protection/>
    </xf>
    <xf numFmtId="0" fontId="19" fillId="20" borderId="15" xfId="53" applyFont="1" applyFill="1" applyBorder="1" applyAlignment="1">
      <alignment horizontal="center" vertical="top" wrapText="1"/>
      <protection/>
    </xf>
    <xf numFmtId="0" fontId="19" fillId="20" borderId="36" xfId="53" applyFont="1" applyFill="1" applyBorder="1" applyAlignment="1">
      <alignment horizontal="center" vertical="top" wrapText="1"/>
      <protection/>
    </xf>
    <xf numFmtId="0" fontId="9" fillId="20" borderId="28" xfId="53" applyFont="1" applyFill="1" applyBorder="1" applyAlignment="1">
      <alignment horizontal="center" vertical="center" wrapText="1"/>
      <protection/>
    </xf>
    <xf numFmtId="0" fontId="9" fillId="20" borderId="15" xfId="53" applyFont="1" applyFill="1" applyBorder="1" applyAlignment="1">
      <alignment horizontal="center" vertical="center" wrapText="1"/>
      <protection/>
    </xf>
    <xf numFmtId="0" fontId="9" fillId="20" borderId="33" xfId="53" applyFont="1" applyFill="1" applyBorder="1" applyAlignment="1">
      <alignment horizontal="center" vertical="center" wrapText="1"/>
      <protection/>
    </xf>
    <xf numFmtId="0" fontId="9" fillId="20" borderId="16" xfId="53" applyFont="1" applyFill="1" applyBorder="1" applyAlignment="1">
      <alignment horizontal="center" vertical="center" wrapText="1"/>
      <protection/>
    </xf>
    <xf numFmtId="0" fontId="9" fillId="20" borderId="18" xfId="53" applyFont="1" applyFill="1" applyBorder="1" applyAlignment="1">
      <alignment horizontal="center" vertical="center" wrapText="1"/>
      <protection/>
    </xf>
    <xf numFmtId="0" fontId="6" fillId="20" borderId="25" xfId="53" applyFont="1" applyFill="1" applyBorder="1" applyAlignment="1">
      <alignment vertical="top" wrapText="1"/>
      <protection/>
    </xf>
    <xf numFmtId="0" fontId="5" fillId="20" borderId="27" xfId="53" applyFont="1" applyFill="1" applyBorder="1" applyAlignment="1">
      <alignment vertical="top" wrapText="1"/>
      <protection/>
    </xf>
    <xf numFmtId="189" fontId="6" fillId="4" borderId="20" xfId="53" applyNumberFormat="1" applyFont="1" applyFill="1" applyBorder="1" applyAlignment="1">
      <alignment horizontal="right" vertical="top" wrapText="1"/>
      <protection/>
    </xf>
    <xf numFmtId="189" fontId="6" fillId="4" borderId="21" xfId="53" applyNumberFormat="1" applyFont="1" applyFill="1" applyBorder="1" applyAlignment="1">
      <alignment horizontal="right" vertical="top" wrapText="1"/>
      <protection/>
    </xf>
    <xf numFmtId="189" fontId="6" fillId="4" borderId="39" xfId="53" applyNumberFormat="1" applyFont="1" applyFill="1" applyBorder="1" applyAlignment="1">
      <alignment horizontal="right" vertical="top" wrapText="1"/>
      <protection/>
    </xf>
    <xf numFmtId="189" fontId="6" fillId="4" borderId="11" xfId="53" applyNumberFormat="1" applyFont="1" applyFill="1" applyBorder="1" applyAlignment="1">
      <alignment horizontal="right" vertical="top" wrapText="1"/>
      <protection/>
    </xf>
    <xf numFmtId="0" fontId="6" fillId="21" borderId="28" xfId="53" applyFont="1" applyFill="1" applyBorder="1" applyAlignment="1">
      <alignment horizontal="center" vertical="top" wrapText="1"/>
      <protection/>
    </xf>
    <xf numFmtId="0" fontId="6" fillId="21" borderId="36" xfId="53" applyFont="1" applyFill="1" applyBorder="1" applyAlignment="1">
      <alignment horizontal="center" vertical="top" wrapText="1"/>
      <protection/>
    </xf>
    <xf numFmtId="0" fontId="12" fillId="4" borderId="19" xfId="53" applyFont="1" applyFill="1" applyBorder="1" applyAlignment="1">
      <alignment horizontal="justify" vertical="top" wrapText="1"/>
      <protection/>
    </xf>
    <xf numFmtId="0" fontId="6" fillId="4" borderId="21" xfId="53" applyFont="1" applyFill="1" applyBorder="1" applyAlignment="1">
      <alignment horizontal="justify" vertical="top" wrapText="1"/>
      <protection/>
    </xf>
    <xf numFmtId="0" fontId="11" fillId="4" borderId="28" xfId="53" applyFont="1" applyFill="1" applyBorder="1" applyAlignment="1">
      <alignment horizontal="justify" vertical="top" wrapText="1"/>
      <protection/>
    </xf>
    <xf numFmtId="0" fontId="5" fillId="4" borderId="15" xfId="53" applyFont="1" applyFill="1" applyBorder="1" applyAlignment="1">
      <alignment horizontal="justify" vertical="top" wrapText="1"/>
      <protection/>
    </xf>
    <xf numFmtId="0" fontId="5" fillId="20" borderId="0" xfId="53" applyFont="1" applyFill="1" applyAlignment="1">
      <alignment horizontal="right"/>
      <protection/>
    </xf>
    <xf numFmtId="0" fontId="12" fillId="20" borderId="0" xfId="53" applyFont="1" applyFill="1" applyAlignment="1">
      <alignment horizontal="right"/>
      <protection/>
    </xf>
    <xf numFmtId="0" fontId="12" fillId="20" borderId="0" xfId="53" applyFont="1" applyFill="1">
      <alignment/>
      <protection/>
    </xf>
    <xf numFmtId="0" fontId="4" fillId="20" borderId="0" xfId="53" applyFont="1" applyFill="1">
      <alignment/>
      <protection/>
    </xf>
    <xf numFmtId="0" fontId="2" fillId="4" borderId="10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9" fillId="20" borderId="12" xfId="53" applyFont="1" applyFill="1" applyBorder="1" applyAlignment="1">
      <alignment horizontal="center" wrapText="1"/>
      <protection/>
    </xf>
    <xf numFmtId="190" fontId="1" fillId="20" borderId="12" xfId="0" applyNumberFormat="1" applyFont="1" applyFill="1" applyBorder="1" applyAlignment="1">
      <alignment horizontal="center" vertical="center" wrapText="1"/>
    </xf>
    <xf numFmtId="190" fontId="1" fillId="20" borderId="28" xfId="0" applyNumberFormat="1" applyFont="1" applyFill="1" applyBorder="1" applyAlignment="1">
      <alignment horizontal="center" vertical="center" wrapText="1"/>
    </xf>
    <xf numFmtId="0" fontId="39" fillId="20" borderId="0" xfId="0" applyFont="1" applyFill="1" applyAlignment="1">
      <alignment/>
    </xf>
    <xf numFmtId="190" fontId="6" fillId="4" borderId="18" xfId="53" applyNumberFormat="1" applyFont="1" applyFill="1" applyBorder="1">
      <alignment/>
      <protection/>
    </xf>
    <xf numFmtId="190" fontId="6" fillId="4" borderId="17" xfId="53" applyNumberFormat="1" applyFont="1" applyFill="1" applyBorder="1">
      <alignment/>
      <protection/>
    </xf>
    <xf numFmtId="190" fontId="6" fillId="4" borderId="16" xfId="53" applyNumberFormat="1" applyFont="1" applyFill="1" applyBorder="1">
      <alignment/>
      <protection/>
    </xf>
    <xf numFmtId="0" fontId="6" fillId="4" borderId="33" xfId="53" applyFont="1" applyFill="1" applyBorder="1" applyAlignment="1">
      <alignment vertical="top" wrapText="1"/>
      <protection/>
    </xf>
    <xf numFmtId="0" fontId="6" fillId="4" borderId="33" xfId="53" applyFont="1" applyFill="1" applyBorder="1" applyAlignment="1">
      <alignment horizontal="center" vertical="top" wrapText="1"/>
      <protection/>
    </xf>
    <xf numFmtId="190" fontId="5" fillId="4" borderId="14" xfId="53" applyNumberFormat="1" applyFont="1" applyFill="1" applyBorder="1">
      <alignment/>
      <protection/>
    </xf>
    <xf numFmtId="190" fontId="5" fillId="4" borderId="13" xfId="53" applyNumberFormat="1" applyFont="1" applyFill="1" applyBorder="1">
      <alignment/>
      <protection/>
    </xf>
    <xf numFmtId="190" fontId="5" fillId="4" borderId="12" xfId="53" applyNumberFormat="1" applyFont="1" applyFill="1" applyBorder="1">
      <alignment/>
      <protection/>
    </xf>
    <xf numFmtId="190" fontId="6" fillId="4" borderId="21" xfId="53" applyNumberFormat="1" applyFont="1" applyFill="1" applyBorder="1">
      <alignment/>
      <protection/>
    </xf>
    <xf numFmtId="190" fontId="6" fillId="4" borderId="20" xfId="53" applyNumberFormat="1" applyFont="1" applyFill="1" applyBorder="1">
      <alignment/>
      <protection/>
    </xf>
    <xf numFmtId="190" fontId="6" fillId="4" borderId="19" xfId="53" applyNumberFormat="1" applyFont="1" applyFill="1" applyBorder="1">
      <alignment/>
      <protection/>
    </xf>
    <xf numFmtId="0" fontId="5" fillId="24" borderId="36" xfId="53" applyFont="1" applyFill="1" applyBorder="1" applyAlignment="1">
      <alignment horizontal="center" vertical="top" wrapText="1"/>
      <protection/>
    </xf>
    <xf numFmtId="190" fontId="6" fillId="4" borderId="13" xfId="53" applyNumberFormat="1" applyFont="1" applyFill="1" applyBorder="1">
      <alignment/>
      <protection/>
    </xf>
    <xf numFmtId="0" fontId="5" fillId="0" borderId="0" xfId="53" applyFont="1" applyAlignment="1">
      <alignment vertical="center" wrapText="1"/>
      <protection/>
    </xf>
    <xf numFmtId="0" fontId="5" fillId="24" borderId="40" xfId="53" applyFont="1" applyFill="1" applyBorder="1" applyAlignment="1">
      <alignment horizontal="center" vertical="top" wrapText="1"/>
      <protection/>
    </xf>
    <xf numFmtId="0" fontId="5" fillId="24" borderId="17" xfId="53" applyFont="1" applyFill="1" applyBorder="1" applyAlignment="1">
      <alignment horizontal="center" vertical="top" wrapText="1"/>
      <protection/>
    </xf>
    <xf numFmtId="190" fontId="6" fillId="4" borderId="17" xfId="53" applyNumberFormat="1" applyFont="1" applyFill="1" applyBorder="1" applyAlignment="1">
      <alignment vertical="top"/>
      <protection/>
    </xf>
    <xf numFmtId="190" fontId="6" fillId="4" borderId="16" xfId="53" applyNumberFormat="1" applyFont="1" applyFill="1" applyBorder="1" applyAlignment="1">
      <alignment vertical="top"/>
      <protection/>
    </xf>
    <xf numFmtId="190" fontId="5" fillId="4" borderId="13" xfId="53" applyNumberFormat="1" applyFont="1" applyFill="1" applyBorder="1" applyAlignment="1">
      <alignment vertical="top"/>
      <protection/>
    </xf>
    <xf numFmtId="0" fontId="5" fillId="24" borderId="41" xfId="53" applyFont="1" applyFill="1" applyBorder="1" applyAlignment="1">
      <alignment horizontal="center" vertical="top" wrapText="1"/>
      <protection/>
    </xf>
    <xf numFmtId="0" fontId="5" fillId="24" borderId="13" xfId="53" applyFont="1" applyFill="1" applyBorder="1" applyAlignment="1">
      <alignment horizontal="center" vertical="top" wrapText="1"/>
      <protection/>
    </xf>
    <xf numFmtId="190" fontId="5" fillId="4" borderId="12" xfId="53" applyNumberFormat="1" applyFont="1" applyFill="1" applyBorder="1" applyAlignment="1">
      <alignment vertical="top"/>
      <protection/>
    </xf>
    <xf numFmtId="0" fontId="5" fillId="24" borderId="42" xfId="53" applyFont="1" applyFill="1" applyBorder="1" applyAlignment="1">
      <alignment horizontal="center" vertical="top" wrapText="1"/>
      <protection/>
    </xf>
    <xf numFmtId="0" fontId="5" fillId="24" borderId="39" xfId="53" applyFont="1" applyFill="1" applyBorder="1" applyAlignment="1">
      <alignment horizontal="center" vertical="top" wrapText="1"/>
      <protection/>
    </xf>
    <xf numFmtId="190" fontId="6" fillId="4" borderId="39" xfId="53" applyNumberFormat="1" applyFont="1" applyFill="1" applyBorder="1" applyAlignment="1">
      <alignment vertical="top"/>
      <protection/>
    </xf>
    <xf numFmtId="190" fontId="6" fillId="4" borderId="10" xfId="53" applyNumberFormat="1" applyFont="1" applyFill="1" applyBorder="1" applyAlignment="1">
      <alignment vertical="top"/>
      <protection/>
    </xf>
    <xf numFmtId="0" fontId="5" fillId="24" borderId="43" xfId="53" applyFont="1" applyFill="1" applyBorder="1" applyAlignment="1">
      <alignment horizontal="center" vertical="top" wrapText="1"/>
      <protection/>
    </xf>
    <xf numFmtId="190" fontId="6" fillId="4" borderId="13" xfId="53" applyNumberFormat="1" applyFont="1" applyFill="1" applyBorder="1" applyAlignment="1">
      <alignment vertical="top"/>
      <protection/>
    </xf>
    <xf numFmtId="190" fontId="5" fillId="6" borderId="13" xfId="53" applyNumberFormat="1" applyFont="1" applyFill="1" applyBorder="1">
      <alignment/>
      <protection/>
    </xf>
    <xf numFmtId="190" fontId="5" fillId="6" borderId="12" xfId="53" applyNumberFormat="1" applyFont="1" applyFill="1" applyBorder="1">
      <alignment/>
      <protection/>
    </xf>
    <xf numFmtId="190" fontId="5" fillId="6" borderId="12" xfId="53" applyNumberFormat="1" applyFont="1" applyFill="1" applyBorder="1" applyAlignment="1">
      <alignment vertical="top"/>
      <protection/>
    </xf>
    <xf numFmtId="190" fontId="5" fillId="6" borderId="28" xfId="53" applyNumberFormat="1" applyFont="1" applyFill="1" applyBorder="1" applyAlignment="1">
      <alignment vertical="top"/>
      <protection/>
    </xf>
    <xf numFmtId="0" fontId="12" fillId="0" borderId="0" xfId="53" applyFont="1" applyAlignment="1">
      <alignment wrapText="1"/>
      <protection/>
    </xf>
    <xf numFmtId="0" fontId="9" fillId="20" borderId="13" xfId="53" applyFont="1" applyFill="1" applyBorder="1" applyAlignment="1">
      <alignment horizontal="center" wrapText="1"/>
      <protection/>
    </xf>
    <xf numFmtId="0" fontId="9" fillId="20" borderId="37" xfId="53" applyFont="1" applyFill="1" applyBorder="1" applyAlignment="1">
      <alignment horizontal="center" vertical="top" wrapText="1"/>
      <protection/>
    </xf>
    <xf numFmtId="0" fontId="9" fillId="20" borderId="38" xfId="53" applyFont="1" applyFill="1" applyBorder="1" applyAlignment="1">
      <alignment horizontal="center" vertical="top" wrapText="1"/>
      <protection/>
    </xf>
    <xf numFmtId="0" fontId="9" fillId="20" borderId="44" xfId="53" applyFont="1" applyFill="1" applyBorder="1" applyAlignment="1">
      <alignment horizontal="center" vertical="top" wrapText="1"/>
      <protection/>
    </xf>
    <xf numFmtId="0" fontId="5" fillId="0" borderId="25" xfId="0" applyFont="1" applyBorder="1" applyAlignment="1" applyProtection="1">
      <alignment vertical="top" wrapText="1"/>
      <protection locked="0"/>
    </xf>
    <xf numFmtId="0" fontId="5" fillId="0" borderId="25" xfId="0" applyFont="1" applyBorder="1" applyAlignment="1" applyProtection="1">
      <alignment horizontal="left" vertical="top" wrapText="1" indent="3"/>
      <protection locked="0"/>
    </xf>
    <xf numFmtId="190" fontId="6" fillId="0" borderId="10" xfId="0" applyNumberFormat="1" applyFont="1" applyBorder="1" applyAlignment="1" applyProtection="1">
      <alignment horizontal="right" vertical="top" wrapText="1"/>
      <protection locked="0"/>
    </xf>
    <xf numFmtId="190" fontId="5" fillId="0" borderId="13" xfId="0" applyNumberFormat="1" applyFont="1" applyBorder="1" applyAlignment="1" applyProtection="1">
      <alignment horizontal="right" vertical="top" wrapText="1"/>
      <protection locked="0"/>
    </xf>
    <xf numFmtId="0" fontId="5" fillId="0" borderId="25" xfId="0" applyFont="1" applyBorder="1" applyAlignment="1" applyProtection="1">
      <alignment horizontal="center" vertical="top" wrapText="1"/>
      <protection locked="0"/>
    </xf>
    <xf numFmtId="0" fontId="16" fillId="20" borderId="0" xfId="53" applyFont="1" applyFill="1" applyBorder="1" applyAlignment="1">
      <alignment horizontal="center" vertical="top"/>
      <protection/>
    </xf>
    <xf numFmtId="0" fontId="14" fillId="20" borderId="0" xfId="53" applyFont="1" applyFill="1" applyBorder="1" applyAlignment="1">
      <alignment horizontal="left"/>
      <protection/>
    </xf>
    <xf numFmtId="0" fontId="12" fillId="20" borderId="0" xfId="53" applyFont="1" applyFill="1" applyBorder="1" applyAlignment="1">
      <alignment/>
      <protection/>
    </xf>
    <xf numFmtId="0" fontId="5" fillId="20" borderId="0" xfId="53" applyFont="1" applyFill="1" applyAlignment="1">
      <alignment horizontal="right" vertical="top"/>
      <protection/>
    </xf>
    <xf numFmtId="0" fontId="5" fillId="20" borderId="0" xfId="53" applyFont="1" applyFill="1" applyAlignment="1">
      <alignment vertical="top"/>
      <protection/>
    </xf>
    <xf numFmtId="0" fontId="5" fillId="20" borderId="0" xfId="53" applyFont="1" applyFill="1" applyBorder="1">
      <alignment/>
      <protection/>
    </xf>
    <xf numFmtId="0" fontId="40" fillId="20" borderId="0" xfId="0" applyFont="1" applyFill="1" applyAlignment="1">
      <alignment/>
    </xf>
    <xf numFmtId="190" fontId="17" fillId="20" borderId="0" xfId="0" applyNumberFormat="1" applyFont="1" applyFill="1" applyAlignment="1">
      <alignment/>
    </xf>
    <xf numFmtId="0" fontId="17" fillId="20" borderId="0" xfId="0" applyFont="1" applyFill="1" applyAlignment="1" applyProtection="1">
      <alignment/>
      <protection/>
    </xf>
    <xf numFmtId="0" fontId="5" fillId="20" borderId="0" xfId="0" applyFont="1" applyFill="1" applyAlignment="1" applyProtection="1">
      <alignment/>
      <protection/>
    </xf>
    <xf numFmtId="0" fontId="9" fillId="20" borderId="14" xfId="0" applyFont="1" applyFill="1" applyBorder="1" applyAlignment="1" applyProtection="1">
      <alignment horizontal="center" wrapText="1"/>
      <protection/>
    </xf>
    <xf numFmtId="0" fontId="9" fillId="20" borderId="15" xfId="0" applyFont="1" applyFill="1" applyBorder="1" applyAlignment="1" applyProtection="1">
      <alignment horizontal="center" wrapText="1"/>
      <protection/>
    </xf>
    <xf numFmtId="0" fontId="1" fillId="20" borderId="24" xfId="0" applyFont="1" applyFill="1" applyBorder="1" applyAlignment="1" applyProtection="1">
      <alignment horizontal="center" vertical="top" wrapText="1"/>
      <protection/>
    </xf>
    <xf numFmtId="0" fontId="1" fillId="20" borderId="24" xfId="0" applyFont="1" applyFill="1" applyBorder="1" applyAlignment="1" applyProtection="1">
      <alignment vertical="top" wrapText="1"/>
      <protection/>
    </xf>
    <xf numFmtId="190" fontId="5" fillId="24" borderId="39" xfId="0" applyNumberFormat="1" applyFont="1" applyFill="1" applyBorder="1" applyAlignment="1" applyProtection="1">
      <alignment horizontal="center" vertical="top" wrapText="1"/>
      <protection/>
    </xf>
    <xf numFmtId="190" fontId="6" fillId="4" borderId="11" xfId="0" applyNumberFormat="1" applyFont="1" applyFill="1" applyBorder="1" applyAlignment="1" applyProtection="1">
      <alignment horizontal="right" vertical="top" wrapText="1"/>
      <protection/>
    </xf>
    <xf numFmtId="0" fontId="5" fillId="20" borderId="25" xfId="0" applyFont="1" applyFill="1" applyBorder="1" applyAlignment="1" applyProtection="1">
      <alignment horizontal="center" vertical="top" wrapText="1"/>
      <protection/>
    </xf>
    <xf numFmtId="0" fontId="1" fillId="20" borderId="25" xfId="0" applyFont="1" applyFill="1" applyBorder="1" applyAlignment="1" applyProtection="1">
      <alignment vertical="top" wrapText="1"/>
      <protection/>
    </xf>
    <xf numFmtId="190" fontId="5" fillId="24" borderId="12" xfId="0" applyNumberFormat="1" applyFont="1" applyFill="1" applyBorder="1" applyAlignment="1" applyProtection="1">
      <alignment horizontal="center" vertical="top" wrapText="1"/>
      <protection/>
    </xf>
    <xf numFmtId="190" fontId="5" fillId="4" borderId="14" xfId="0" applyNumberFormat="1" applyFont="1" applyFill="1" applyBorder="1" applyAlignment="1" applyProtection="1">
      <alignment horizontal="right" vertical="top" wrapText="1"/>
      <protection/>
    </xf>
    <xf numFmtId="0" fontId="5" fillId="20" borderId="25" xfId="0" applyFont="1" applyFill="1" applyBorder="1" applyAlignment="1" applyProtection="1">
      <alignment vertical="top" wrapText="1"/>
      <protection/>
    </xf>
    <xf numFmtId="190" fontId="5" fillId="4" borderId="13" xfId="0" applyNumberFormat="1" applyFont="1" applyFill="1" applyBorder="1" applyAlignment="1" applyProtection="1">
      <alignment horizontal="right" vertical="top" wrapText="1"/>
      <protection/>
    </xf>
    <xf numFmtId="0" fontId="2" fillId="4" borderId="25" xfId="0" applyFont="1" applyFill="1" applyBorder="1" applyAlignment="1" applyProtection="1">
      <alignment horizontal="center" vertical="top" wrapText="1"/>
      <protection/>
    </xf>
    <xf numFmtId="0" fontId="6" fillId="4" borderId="25" xfId="0" applyFont="1" applyFill="1" applyBorder="1" applyAlignment="1" applyProtection="1">
      <alignment vertical="top" wrapText="1"/>
      <protection/>
    </xf>
    <xf numFmtId="190" fontId="6" fillId="4" borderId="13" xfId="0" applyNumberFormat="1" applyFont="1" applyFill="1" applyBorder="1" applyAlignment="1" applyProtection="1">
      <alignment horizontal="right" vertical="top" wrapText="1"/>
      <protection/>
    </xf>
    <xf numFmtId="190" fontId="6" fillId="4" borderId="14" xfId="0" applyNumberFormat="1" applyFont="1" applyFill="1" applyBorder="1" applyAlignment="1" applyProtection="1">
      <alignment horizontal="right" vertical="top" wrapText="1"/>
      <protection/>
    </xf>
    <xf numFmtId="0" fontId="6" fillId="4" borderId="27" xfId="0" applyFont="1" applyFill="1" applyBorder="1" applyAlignment="1" applyProtection="1">
      <alignment horizontal="center" vertical="top" wrapText="1"/>
      <protection/>
    </xf>
    <xf numFmtId="0" fontId="6" fillId="4" borderId="27" xfId="0" applyFont="1" applyFill="1" applyBorder="1" applyAlignment="1" applyProtection="1">
      <alignment vertical="top" wrapText="1"/>
      <protection/>
    </xf>
    <xf numFmtId="190" fontId="5" fillId="24" borderId="28" xfId="0" applyNumberFormat="1" applyFont="1" applyFill="1" applyBorder="1" applyAlignment="1" applyProtection="1">
      <alignment horizontal="center" vertical="top" wrapText="1"/>
      <protection/>
    </xf>
    <xf numFmtId="190" fontId="6" fillId="4" borderId="36" xfId="0" applyNumberFormat="1" applyFont="1" applyFill="1" applyBorder="1" applyAlignment="1" applyProtection="1">
      <alignment horizontal="right" vertical="top" wrapText="1"/>
      <protection/>
    </xf>
    <xf numFmtId="190" fontId="6" fillId="4" borderId="15" xfId="0" applyNumberFormat="1" applyFont="1" applyFill="1" applyBorder="1" applyAlignment="1" applyProtection="1">
      <alignment horizontal="right" vertical="top" wrapText="1"/>
      <protection/>
    </xf>
    <xf numFmtId="0" fontId="1" fillId="20" borderId="25" xfId="0" applyFont="1" applyFill="1" applyBorder="1" applyAlignment="1" applyProtection="1">
      <alignment horizontal="center" vertical="top" wrapText="1"/>
      <protection/>
    </xf>
    <xf numFmtId="0" fontId="6" fillId="4" borderId="25" xfId="0" applyFont="1" applyFill="1" applyBorder="1" applyAlignment="1" applyProtection="1">
      <alignment horizontal="center" vertical="top" wrapText="1"/>
      <protection/>
    </xf>
    <xf numFmtId="0" fontId="6" fillId="4" borderId="33" xfId="0" applyFont="1" applyFill="1" applyBorder="1" applyAlignment="1" applyProtection="1">
      <alignment horizontal="center" vertical="top" wrapText="1"/>
      <protection/>
    </xf>
    <xf numFmtId="0" fontId="6" fillId="4" borderId="33" xfId="0" applyFont="1" applyFill="1" applyBorder="1" applyAlignment="1" applyProtection="1">
      <alignment vertical="top" wrapText="1"/>
      <protection/>
    </xf>
    <xf numFmtId="190" fontId="6" fillId="4" borderId="16" xfId="0" applyNumberFormat="1" applyFont="1" applyFill="1" applyBorder="1" applyAlignment="1" applyProtection="1">
      <alignment horizontal="right" vertical="top" wrapText="1"/>
      <protection/>
    </xf>
    <xf numFmtId="190" fontId="6" fillId="4" borderId="17" xfId="0" applyNumberFormat="1" applyFont="1" applyFill="1" applyBorder="1" applyAlignment="1" applyProtection="1">
      <alignment horizontal="right" vertical="top" wrapText="1"/>
      <protection/>
    </xf>
    <xf numFmtId="190" fontId="6" fillId="4" borderId="18" xfId="0" applyNumberFormat="1" applyFont="1" applyFill="1" applyBorder="1" applyAlignment="1" applyProtection="1">
      <alignment horizontal="right" vertical="top" wrapText="1"/>
      <protection/>
    </xf>
    <xf numFmtId="0" fontId="4" fillId="20" borderId="0" xfId="53" applyFill="1" applyProtection="1">
      <alignment/>
      <protection/>
    </xf>
    <xf numFmtId="190" fontId="5" fillId="0" borderId="12" xfId="0" applyNumberFormat="1" applyFont="1" applyBorder="1" applyAlignment="1" applyProtection="1">
      <alignment/>
      <protection locked="0"/>
    </xf>
    <xf numFmtId="190" fontId="5" fillId="0" borderId="13" xfId="0" applyNumberFormat="1" applyFont="1" applyBorder="1" applyAlignment="1" applyProtection="1">
      <alignment/>
      <protection locked="0"/>
    </xf>
    <xf numFmtId="190" fontId="5" fillId="0" borderId="12" xfId="0" applyNumberFormat="1" applyFont="1" applyFill="1" applyBorder="1" applyAlignment="1" applyProtection="1">
      <alignment/>
      <protection locked="0"/>
    </xf>
    <xf numFmtId="190" fontId="5" fillId="0" borderId="13" xfId="0" applyNumberFormat="1" applyFont="1" applyFill="1" applyBorder="1" applyAlignment="1" applyProtection="1">
      <alignment/>
      <protection locked="0"/>
    </xf>
    <xf numFmtId="190" fontId="6" fillId="0" borderId="12" xfId="0" applyNumberFormat="1" applyFont="1" applyFill="1" applyBorder="1" applyAlignment="1" applyProtection="1">
      <alignment/>
      <protection locked="0"/>
    </xf>
    <xf numFmtId="190" fontId="6" fillId="0" borderId="13" xfId="0" applyNumberFormat="1" applyFont="1" applyFill="1" applyBorder="1" applyAlignment="1" applyProtection="1">
      <alignment/>
      <protection locked="0"/>
    </xf>
    <xf numFmtId="0" fontId="15" fillId="20" borderId="0" xfId="53" applyFont="1" applyFill="1">
      <alignment/>
      <protection/>
    </xf>
    <xf numFmtId="0" fontId="15" fillId="20" borderId="0" xfId="53" applyFont="1" applyFill="1" applyAlignment="1">
      <alignment horizontal="right"/>
      <protection/>
    </xf>
    <xf numFmtId="0" fontId="2" fillId="20" borderId="45" xfId="0" applyFont="1" applyFill="1" applyBorder="1" applyAlignment="1">
      <alignment horizontal="center" vertical="center" wrapText="1"/>
    </xf>
    <xf numFmtId="0" fontId="2" fillId="20" borderId="46" xfId="0" applyFont="1" applyFill="1" applyBorder="1" applyAlignment="1">
      <alignment horizontal="center" vertical="center" wrapText="1"/>
    </xf>
    <xf numFmtId="0" fontId="2" fillId="20" borderId="47" xfId="0" applyFont="1" applyFill="1" applyBorder="1" applyAlignment="1">
      <alignment horizontal="center" vertical="center" wrapText="1"/>
    </xf>
    <xf numFmtId="0" fontId="2" fillId="20" borderId="48" xfId="0" applyFont="1" applyFill="1" applyBorder="1" applyAlignment="1">
      <alignment horizontal="center" vertical="center" wrapText="1"/>
    </xf>
    <xf numFmtId="0" fontId="9" fillId="20" borderId="33" xfId="0" applyFont="1" applyFill="1" applyBorder="1" applyAlignment="1" applyProtection="1">
      <alignment horizontal="center" vertical="top" wrapText="1"/>
      <protection/>
    </xf>
    <xf numFmtId="0" fontId="3" fillId="20" borderId="33" xfId="0" applyFont="1" applyFill="1" applyBorder="1" applyAlignment="1" applyProtection="1">
      <alignment horizontal="center" vertical="top" wrapText="1"/>
      <protection/>
    </xf>
    <xf numFmtId="0" fontId="9" fillId="20" borderId="16" xfId="0" applyFont="1" applyFill="1" applyBorder="1" applyAlignment="1" applyProtection="1">
      <alignment horizontal="center" wrapText="1"/>
      <protection/>
    </xf>
    <xf numFmtId="0" fontId="9" fillId="20" borderId="17" xfId="0" applyFont="1" applyFill="1" applyBorder="1" applyAlignment="1" applyProtection="1">
      <alignment horizontal="center" wrapText="1"/>
      <protection/>
    </xf>
    <xf numFmtId="0" fontId="9" fillId="20" borderId="18" xfId="0" applyFont="1" applyFill="1" applyBorder="1" applyAlignment="1" applyProtection="1">
      <alignment horizontal="center" wrapText="1"/>
      <protection/>
    </xf>
    <xf numFmtId="0" fontId="5" fillId="0" borderId="19" xfId="53" applyFont="1" applyBorder="1" applyAlignment="1" applyProtection="1">
      <alignment vertical="top" wrapText="1"/>
      <protection locked="0"/>
    </xf>
    <xf numFmtId="0" fontId="5" fillId="0" borderId="12" xfId="53" applyFont="1" applyBorder="1" applyAlignment="1" applyProtection="1">
      <alignment vertical="top" wrapText="1"/>
      <protection locked="0"/>
    </xf>
    <xf numFmtId="0" fontId="5" fillId="0" borderId="13" xfId="53" applyFont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" fillId="0" borderId="49" xfId="0" applyFont="1" applyBorder="1" applyAlignment="1" applyProtection="1">
      <alignment horizontal="left" vertical="center" wrapText="1"/>
      <protection locked="0"/>
    </xf>
    <xf numFmtId="0" fontId="1" fillId="0" borderId="49" xfId="0" applyFont="1" applyBorder="1" applyAlignment="1" applyProtection="1">
      <alignment horizontal="center" vertical="top" wrapText="1"/>
      <protection locked="0"/>
    </xf>
    <xf numFmtId="190" fontId="1" fillId="0" borderId="22" xfId="0" applyNumberFormat="1" applyFont="1" applyBorder="1" applyAlignment="1" applyProtection="1">
      <alignment vertical="top" wrapText="1"/>
      <protection locked="0"/>
    </xf>
    <xf numFmtId="190" fontId="1" fillId="0" borderId="50" xfId="0" applyNumberFormat="1" applyFont="1" applyBorder="1" applyAlignment="1" applyProtection="1">
      <alignment vertical="top" wrapText="1"/>
      <protection locked="0"/>
    </xf>
    <xf numFmtId="190" fontId="1" fillId="0" borderId="22" xfId="0" applyNumberFormat="1" applyFont="1" applyBorder="1" applyAlignment="1" applyProtection="1">
      <alignment horizontal="right" vertical="center" wrapText="1"/>
      <protection locked="0"/>
    </xf>
    <xf numFmtId="190" fontId="1" fillId="0" borderId="50" xfId="0" applyNumberFormat="1" applyFont="1" applyBorder="1" applyAlignment="1" applyProtection="1">
      <alignment horizontal="right" vertical="center" wrapText="1"/>
      <protection locked="0"/>
    </xf>
    <xf numFmtId="0" fontId="1" fillId="0" borderId="51" xfId="0" applyFont="1" applyBorder="1" applyAlignment="1" applyProtection="1">
      <alignment horizontal="center" vertical="center" wrapText="1"/>
      <protection locked="0"/>
    </xf>
    <xf numFmtId="0" fontId="1" fillId="0" borderId="52" xfId="0" applyFont="1" applyBorder="1" applyAlignment="1" applyProtection="1">
      <alignment horizontal="left" vertical="center" wrapText="1"/>
      <protection locked="0"/>
    </xf>
    <xf numFmtId="0" fontId="1" fillId="0" borderId="52" xfId="0" applyFont="1" applyBorder="1" applyAlignment="1" applyProtection="1">
      <alignment horizontal="center" vertical="top" wrapText="1"/>
      <protection locked="0"/>
    </xf>
    <xf numFmtId="190" fontId="1" fillId="0" borderId="51" xfId="0" applyNumberFormat="1" applyFont="1" applyBorder="1" applyAlignment="1" applyProtection="1">
      <alignment horizontal="right" vertical="center" wrapText="1"/>
      <protection locked="0"/>
    </xf>
    <xf numFmtId="190" fontId="1" fillId="0" borderId="53" xfId="0" applyNumberFormat="1" applyFont="1" applyBorder="1" applyAlignment="1" applyProtection="1">
      <alignment horizontal="right" vertical="center" wrapText="1"/>
      <protection locked="0"/>
    </xf>
    <xf numFmtId="190" fontId="2" fillId="4" borderId="49" xfId="0" applyNumberFormat="1" applyFont="1" applyFill="1" applyBorder="1" applyAlignment="1" applyProtection="1">
      <alignment vertical="top" wrapText="1"/>
      <protection locked="0"/>
    </xf>
    <xf numFmtId="190" fontId="2" fillId="4" borderId="54" xfId="0" applyNumberFormat="1" applyFont="1" applyFill="1" applyBorder="1" applyAlignment="1" applyProtection="1">
      <alignment horizontal="right" vertical="center" wrapText="1"/>
      <protection locked="0"/>
    </xf>
    <xf numFmtId="190" fontId="2" fillId="4" borderId="49" xfId="0" applyNumberFormat="1" applyFont="1" applyFill="1" applyBorder="1" applyAlignment="1" applyProtection="1">
      <alignment horizontal="right" vertical="center" wrapText="1"/>
      <protection locked="0"/>
    </xf>
    <xf numFmtId="190" fontId="2" fillId="4" borderId="52" xfId="0" applyNumberFormat="1" applyFont="1" applyFill="1" applyBorder="1" applyAlignment="1" applyProtection="1">
      <alignment horizontal="right" vertical="center" wrapText="1"/>
      <protection locked="0"/>
    </xf>
    <xf numFmtId="190" fontId="2" fillId="4" borderId="55" xfId="0" applyNumberFormat="1" applyFont="1" applyFill="1" applyBorder="1" applyAlignment="1" applyProtection="1">
      <alignment horizontal="right" vertical="center" wrapText="1"/>
      <protection locked="0"/>
    </xf>
    <xf numFmtId="190" fontId="5" fillId="0" borderId="12" xfId="53" applyNumberFormat="1" applyFont="1" applyBorder="1" applyAlignment="1" applyProtection="1">
      <alignment horizontal="center"/>
      <protection locked="0"/>
    </xf>
    <xf numFmtId="190" fontId="5" fillId="0" borderId="14" xfId="53" applyNumberFormat="1" applyFont="1" applyBorder="1" applyAlignment="1" applyProtection="1">
      <alignment horizontal="center"/>
      <protection locked="0"/>
    </xf>
    <xf numFmtId="190" fontId="6" fillId="0" borderId="12" xfId="53" applyNumberFormat="1" applyFont="1" applyBorder="1" applyAlignment="1" applyProtection="1">
      <alignment horizontal="center"/>
      <protection locked="0"/>
    </xf>
    <xf numFmtId="190" fontId="6" fillId="0" borderId="14" xfId="53" applyNumberFormat="1" applyFont="1" applyBorder="1" applyAlignment="1" applyProtection="1">
      <alignment horizontal="center"/>
      <protection locked="0"/>
    </xf>
    <xf numFmtId="190" fontId="5" fillId="0" borderId="37" xfId="53" applyNumberFormat="1" applyFont="1" applyBorder="1" applyAlignment="1" applyProtection="1">
      <alignment horizontal="center"/>
      <protection locked="0"/>
    </xf>
    <xf numFmtId="190" fontId="5" fillId="0" borderId="38" xfId="53" applyNumberFormat="1" applyFont="1" applyBorder="1" applyAlignment="1" applyProtection="1">
      <alignment horizontal="center"/>
      <protection locked="0"/>
    </xf>
    <xf numFmtId="190" fontId="5" fillId="0" borderId="15" xfId="53" applyNumberFormat="1" applyFont="1" applyBorder="1" applyAlignment="1" applyProtection="1">
      <alignment horizontal="center"/>
      <protection locked="0"/>
    </xf>
    <xf numFmtId="0" fontId="1" fillId="0" borderId="25" xfId="53" applyFont="1" applyBorder="1" applyAlignment="1" applyProtection="1">
      <alignment horizontal="left" vertical="top" wrapText="1" indent="2"/>
      <protection locked="0"/>
    </xf>
    <xf numFmtId="0" fontId="1" fillId="0" borderId="26" xfId="53" applyFont="1" applyBorder="1" applyAlignment="1" applyProtection="1">
      <alignment horizontal="left" vertical="top" wrapText="1" indent="2"/>
      <protection locked="0"/>
    </xf>
    <xf numFmtId="0" fontId="11" fillId="0" borderId="10" xfId="53" applyFont="1" applyBorder="1" applyAlignment="1" applyProtection="1">
      <alignment horizontal="justify" vertical="top" wrapText="1"/>
      <protection locked="0"/>
    </xf>
    <xf numFmtId="0" fontId="5" fillId="0" borderId="11" xfId="53" applyFont="1" applyBorder="1" applyAlignment="1" applyProtection="1">
      <alignment horizontal="justify" vertical="top" wrapText="1"/>
      <protection locked="0"/>
    </xf>
    <xf numFmtId="0" fontId="11" fillId="0" borderId="12" xfId="53" applyFont="1" applyBorder="1" applyAlignment="1" applyProtection="1">
      <alignment horizontal="justify" vertical="top" wrapText="1"/>
      <protection locked="0"/>
    </xf>
    <xf numFmtId="0" fontId="5" fillId="0" borderId="14" xfId="53" applyFont="1" applyBorder="1" applyAlignment="1" applyProtection="1">
      <alignment horizontal="justify" vertical="top" wrapText="1"/>
      <protection locked="0"/>
    </xf>
    <xf numFmtId="0" fontId="11" fillId="0" borderId="28" xfId="53" applyFont="1" applyBorder="1" applyAlignment="1" applyProtection="1">
      <alignment horizontal="justify" vertical="top" wrapText="1"/>
      <protection locked="0"/>
    </xf>
    <xf numFmtId="0" fontId="5" fillId="0" borderId="15" xfId="53" applyFont="1" applyBorder="1" applyAlignment="1" applyProtection="1">
      <alignment horizontal="justify" vertical="top" wrapText="1"/>
      <protection locked="0"/>
    </xf>
    <xf numFmtId="189" fontId="6" fillId="0" borderId="15" xfId="53" applyNumberFormat="1" applyFont="1" applyBorder="1" applyAlignment="1" applyProtection="1">
      <alignment horizontal="right" vertical="top" wrapText="1"/>
      <protection locked="0"/>
    </xf>
    <xf numFmtId="186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186" fontId="1" fillId="0" borderId="36" xfId="0" applyNumberFormat="1" applyFont="1" applyFill="1" applyBorder="1" applyAlignment="1" applyProtection="1">
      <alignment horizontal="center" vertical="center" wrapText="1"/>
      <protection locked="0"/>
    </xf>
    <xf numFmtId="190" fontId="2" fillId="4" borderId="56" xfId="0" applyNumberFormat="1" applyFont="1" applyFill="1" applyBorder="1" applyAlignment="1">
      <alignment vertical="center" wrapText="1"/>
    </xf>
    <xf numFmtId="190" fontId="2" fillId="4" borderId="57" xfId="0" applyNumberFormat="1" applyFont="1" applyFill="1" applyBorder="1" applyAlignment="1">
      <alignment vertical="center" wrapText="1"/>
    </xf>
    <xf numFmtId="190" fontId="2" fillId="4" borderId="58" xfId="0" applyNumberFormat="1" applyFont="1" applyFill="1" applyBorder="1" applyAlignment="1">
      <alignment vertical="center" wrapText="1"/>
    </xf>
    <xf numFmtId="190" fontId="1" fillId="0" borderId="59" xfId="0" applyNumberFormat="1" applyFont="1" applyBorder="1" applyAlignment="1" applyProtection="1">
      <alignment vertical="center" wrapText="1"/>
      <protection locked="0"/>
    </xf>
    <xf numFmtId="190" fontId="1" fillId="0" borderId="50" xfId="0" applyNumberFormat="1" applyFont="1" applyBorder="1" applyAlignment="1" applyProtection="1">
      <alignment vertical="center" wrapText="1"/>
      <protection locked="0"/>
    </xf>
    <xf numFmtId="190" fontId="1" fillId="0" borderId="54" xfId="0" applyNumberFormat="1" applyFont="1" applyBorder="1" applyAlignment="1" applyProtection="1">
      <alignment vertical="center" wrapText="1"/>
      <protection locked="0"/>
    </xf>
    <xf numFmtId="190" fontId="1" fillId="0" borderId="60" xfId="0" applyNumberFormat="1" applyFont="1" applyBorder="1" applyAlignment="1" applyProtection="1">
      <alignment vertical="center" wrapText="1"/>
      <protection locked="0"/>
    </xf>
    <xf numFmtId="190" fontId="1" fillId="0" borderId="61" xfId="0" applyNumberFormat="1" applyFont="1" applyBorder="1" applyAlignment="1" applyProtection="1">
      <alignment vertical="center" wrapText="1"/>
      <protection locked="0"/>
    </xf>
    <xf numFmtId="190" fontId="1" fillId="0" borderId="62" xfId="0" applyNumberFormat="1" applyFont="1" applyBorder="1" applyAlignment="1" applyProtection="1">
      <alignment vertical="center" wrapText="1"/>
      <protection locked="0"/>
    </xf>
    <xf numFmtId="0" fontId="15" fillId="20" borderId="34" xfId="53" applyFont="1" applyFill="1" applyBorder="1" applyAlignment="1">
      <alignment/>
      <protection/>
    </xf>
    <xf numFmtId="0" fontId="6" fillId="20" borderId="34" xfId="53" applyFont="1" applyFill="1" applyBorder="1" applyAlignment="1">
      <alignment/>
      <protection/>
    </xf>
    <xf numFmtId="0" fontId="6" fillId="20" borderId="24" xfId="53" applyFont="1" applyFill="1" applyBorder="1" applyAlignment="1">
      <alignment horizontal="center" vertical="top" wrapText="1"/>
      <protection/>
    </xf>
    <xf numFmtId="0" fontId="6" fillId="20" borderId="24" xfId="53" applyFont="1" applyFill="1" applyBorder="1" applyAlignment="1">
      <alignment vertical="top" wrapText="1"/>
      <protection/>
    </xf>
    <xf numFmtId="0" fontId="6" fillId="20" borderId="25" xfId="53" applyFont="1" applyFill="1" applyBorder="1" applyAlignment="1">
      <alignment horizontal="center" vertical="top" wrapText="1"/>
      <protection/>
    </xf>
    <xf numFmtId="0" fontId="5" fillId="20" borderId="25" xfId="53" applyFont="1" applyFill="1" applyBorder="1" applyAlignment="1">
      <alignment horizontal="center" vertical="top" wrapText="1"/>
      <protection/>
    </xf>
    <xf numFmtId="0" fontId="5" fillId="20" borderId="25" xfId="53" applyFont="1" applyFill="1" applyBorder="1" applyAlignment="1">
      <alignment vertical="top" wrapText="1"/>
      <protection/>
    </xf>
    <xf numFmtId="0" fontId="6" fillId="20" borderId="35" xfId="53" applyFont="1" applyFill="1" applyBorder="1" applyAlignment="1">
      <alignment horizontal="center" vertical="top" wrapText="1"/>
      <protection/>
    </xf>
    <xf numFmtId="0" fontId="6" fillId="20" borderId="35" xfId="53" applyFont="1" applyFill="1" applyBorder="1" applyAlignment="1">
      <alignment vertical="top" wrapText="1"/>
      <protection/>
    </xf>
    <xf numFmtId="0" fontId="5" fillId="20" borderId="27" xfId="53" applyFont="1" applyFill="1" applyBorder="1" applyAlignment="1">
      <alignment horizontal="center" vertical="top" wrapText="1"/>
      <protection/>
    </xf>
    <xf numFmtId="190" fontId="5" fillId="0" borderId="12" xfId="53" applyNumberFormat="1" applyFont="1" applyBorder="1" applyProtection="1">
      <alignment/>
      <protection locked="0"/>
    </xf>
    <xf numFmtId="190" fontId="5" fillId="0" borderId="13" xfId="53" applyNumberFormat="1" applyFont="1" applyBorder="1" applyProtection="1">
      <alignment/>
      <protection locked="0"/>
    </xf>
    <xf numFmtId="190" fontId="5" fillId="0" borderId="12" xfId="53" applyNumberFormat="1" applyFont="1" applyFill="1" applyBorder="1" applyProtection="1">
      <alignment/>
      <protection locked="0"/>
    </xf>
    <xf numFmtId="190" fontId="5" fillId="0" borderId="13" xfId="53" applyNumberFormat="1" applyFont="1" applyFill="1" applyBorder="1" applyProtection="1">
      <alignment/>
      <protection locked="0"/>
    </xf>
    <xf numFmtId="190" fontId="6" fillId="0" borderId="12" xfId="53" applyNumberFormat="1" applyFont="1" applyFill="1" applyBorder="1" applyProtection="1">
      <alignment/>
      <protection locked="0"/>
    </xf>
    <xf numFmtId="190" fontId="6" fillId="0" borderId="13" xfId="53" applyNumberFormat="1" applyFont="1" applyFill="1" applyBorder="1" applyProtection="1">
      <alignment/>
      <protection locked="0"/>
    </xf>
    <xf numFmtId="0" fontId="9" fillId="20" borderId="15" xfId="53" applyFont="1" applyFill="1" applyBorder="1" applyAlignment="1">
      <alignment horizontal="center" wrapText="1"/>
      <protection/>
    </xf>
    <xf numFmtId="0" fontId="9" fillId="20" borderId="16" xfId="53" applyFont="1" applyFill="1" applyBorder="1" applyAlignment="1">
      <alignment horizontal="center" wrapText="1"/>
      <protection/>
    </xf>
    <xf numFmtId="0" fontId="9" fillId="20" borderId="18" xfId="53" applyFont="1" applyFill="1" applyBorder="1" applyAlignment="1">
      <alignment horizontal="center" wrapText="1"/>
      <protection/>
    </xf>
    <xf numFmtId="0" fontId="9" fillId="20" borderId="17" xfId="53" applyFont="1" applyFill="1" applyBorder="1" applyAlignment="1">
      <alignment horizontal="center" wrapText="1"/>
      <protection/>
    </xf>
    <xf numFmtId="190" fontId="5" fillId="0" borderId="13" xfId="53" applyNumberFormat="1" applyFont="1" applyBorder="1" applyAlignment="1" applyProtection="1">
      <alignment vertical="top"/>
      <protection locked="0"/>
    </xf>
    <xf numFmtId="0" fontId="7" fillId="0" borderId="13" xfId="53" applyNumberFormat="1" applyFont="1" applyBorder="1" applyAlignment="1" applyProtection="1">
      <alignment horizontal="left" vertical="top" wrapText="1"/>
      <protection locked="0"/>
    </xf>
    <xf numFmtId="0" fontId="7" fillId="0" borderId="41" xfId="53" applyNumberFormat="1" applyFont="1" applyBorder="1" applyAlignment="1" applyProtection="1">
      <alignment horizontal="left" vertical="top" wrapText="1"/>
      <protection locked="0"/>
    </xf>
    <xf numFmtId="190" fontId="5" fillId="0" borderId="13" xfId="53" applyNumberFormat="1" applyFont="1" applyFill="1" applyBorder="1" applyAlignment="1" applyProtection="1">
      <alignment vertical="top"/>
      <protection locked="0"/>
    </xf>
    <xf numFmtId="0" fontId="7" fillId="0" borderId="13" xfId="53" applyNumberFormat="1" applyFont="1" applyFill="1" applyBorder="1" applyAlignment="1" applyProtection="1">
      <alignment horizontal="left" vertical="top" wrapText="1"/>
      <protection locked="0"/>
    </xf>
    <xf numFmtId="0" fontId="7" fillId="0" borderId="41" xfId="53" applyNumberFormat="1" applyFont="1" applyFill="1" applyBorder="1" applyAlignment="1" applyProtection="1">
      <alignment horizontal="left" vertical="top" wrapText="1"/>
      <protection locked="0"/>
    </xf>
    <xf numFmtId="190" fontId="6" fillId="0" borderId="13" xfId="53" applyNumberFormat="1" applyFont="1" applyFill="1" applyBorder="1" applyAlignment="1" applyProtection="1">
      <alignment vertical="top"/>
      <protection locked="0"/>
    </xf>
    <xf numFmtId="0" fontId="14" fillId="0" borderId="13" xfId="53" applyNumberFormat="1" applyFont="1" applyFill="1" applyBorder="1" applyAlignment="1" applyProtection="1">
      <alignment horizontal="left" vertical="top" wrapText="1"/>
      <protection locked="0"/>
    </xf>
    <xf numFmtId="0" fontId="14" fillId="0" borderId="41" xfId="53" applyNumberFormat="1" applyFont="1" applyFill="1" applyBorder="1" applyAlignment="1" applyProtection="1">
      <alignment horizontal="left" vertical="top" wrapText="1"/>
      <protection locked="0"/>
    </xf>
    <xf numFmtId="190" fontId="5" fillId="0" borderId="36" xfId="53" applyNumberFormat="1" applyFont="1" applyFill="1" applyBorder="1" applyAlignment="1" applyProtection="1">
      <alignment vertical="top"/>
      <protection locked="0"/>
    </xf>
    <xf numFmtId="0" fontId="7" fillId="0" borderId="36" xfId="53" applyNumberFormat="1" applyFont="1" applyFill="1" applyBorder="1" applyAlignment="1" applyProtection="1">
      <alignment horizontal="left" vertical="top" wrapText="1"/>
      <protection locked="0"/>
    </xf>
    <xf numFmtId="0" fontId="7" fillId="0" borderId="43" xfId="53" applyNumberFormat="1" applyFont="1" applyFill="1" applyBorder="1" applyAlignment="1" applyProtection="1">
      <alignment horizontal="left" vertical="top" wrapText="1"/>
      <protection locked="0"/>
    </xf>
    <xf numFmtId="0" fontId="15" fillId="20" borderId="0" xfId="53" applyFont="1" applyFill="1" applyBorder="1" applyAlignment="1">
      <alignment/>
      <protection/>
    </xf>
    <xf numFmtId="0" fontId="9" fillId="20" borderId="63" xfId="53" applyFont="1" applyFill="1" applyBorder="1" applyAlignment="1">
      <alignment horizontal="center" wrapText="1"/>
      <protection/>
    </xf>
    <xf numFmtId="0" fontId="5" fillId="20" borderId="0" xfId="53" applyFont="1" applyFill="1" applyAlignment="1">
      <alignment vertical="center" wrapText="1"/>
      <protection/>
    </xf>
    <xf numFmtId="0" fontId="9" fillId="20" borderId="0" xfId="53" applyFont="1" applyFill="1" applyAlignment="1">
      <alignment horizontal="left" vertical="top" wrapText="1"/>
      <protection/>
    </xf>
    <xf numFmtId="0" fontId="10" fillId="20" borderId="0" xfId="53" applyFont="1" applyFill="1" applyAlignment="1">
      <alignment horizontal="left" vertical="center" wrapText="1"/>
      <protection/>
    </xf>
    <xf numFmtId="0" fontId="10" fillId="20" borderId="0" xfId="53" applyFont="1" applyFill="1" applyAlignment="1">
      <alignment horizontal="left"/>
      <protection/>
    </xf>
    <xf numFmtId="0" fontId="10" fillId="20" borderId="0" xfId="53" applyFont="1" applyFill="1">
      <alignment/>
      <protection/>
    </xf>
    <xf numFmtId="0" fontId="1" fillId="20" borderId="0" xfId="0" applyFont="1" applyFill="1" applyAlignment="1">
      <alignment/>
    </xf>
    <xf numFmtId="0" fontId="9" fillId="20" borderId="64" xfId="53" applyFont="1" applyFill="1" applyBorder="1" applyAlignment="1">
      <alignment horizontal="center" wrapText="1"/>
      <protection/>
    </xf>
    <xf numFmtId="0" fontId="16" fillId="20" borderId="0" xfId="53" applyFont="1" applyFill="1" applyAlignment="1">
      <alignment horizontal="center" vertical="top" wrapText="1"/>
      <protection/>
    </xf>
    <xf numFmtId="0" fontId="2" fillId="20" borderId="0" xfId="0" applyFont="1" applyFill="1" applyAlignment="1">
      <alignment horizontal="center" wrapText="1"/>
    </xf>
    <xf numFmtId="0" fontId="42" fillId="20" borderId="33" xfId="0" applyFont="1" applyFill="1" applyBorder="1" applyAlignment="1">
      <alignment/>
    </xf>
    <xf numFmtId="0" fontId="43" fillId="0" borderId="33" xfId="0" applyFont="1" applyFill="1" applyBorder="1" applyAlignment="1">
      <alignment horizontal="center" wrapText="1"/>
    </xf>
    <xf numFmtId="0" fontId="42" fillId="0" borderId="16" xfId="0" applyFont="1" applyFill="1" applyBorder="1" applyAlignment="1">
      <alignment horizontal="center" wrapText="1"/>
    </xf>
    <xf numFmtId="0" fontId="42" fillId="0" borderId="17" xfId="0" applyFont="1" applyFill="1" applyBorder="1" applyAlignment="1">
      <alignment horizontal="center" wrapText="1"/>
    </xf>
    <xf numFmtId="0" fontId="42" fillId="0" borderId="18" xfId="0" applyFont="1" applyFill="1" applyBorder="1" applyAlignment="1">
      <alignment horizontal="center" wrapText="1"/>
    </xf>
    <xf numFmtId="0" fontId="9" fillId="20" borderId="28" xfId="53" applyFont="1" applyFill="1" applyBorder="1" applyAlignment="1">
      <alignment horizontal="center" wrapText="1"/>
      <protection/>
    </xf>
    <xf numFmtId="0" fontId="9" fillId="20" borderId="36" xfId="53" applyFont="1" applyFill="1" applyBorder="1" applyAlignment="1">
      <alignment horizontal="center" wrapText="1"/>
      <protection/>
    </xf>
    <xf numFmtId="0" fontId="9" fillId="20" borderId="27" xfId="53" applyFont="1" applyFill="1" applyBorder="1" applyAlignment="1">
      <alignment horizontal="center" wrapText="1"/>
      <protection/>
    </xf>
    <xf numFmtId="0" fontId="9" fillId="20" borderId="39" xfId="53" applyFont="1" applyFill="1" applyBorder="1" applyAlignment="1">
      <alignment horizontal="center" wrapText="1"/>
      <protection/>
    </xf>
    <xf numFmtId="0" fontId="9" fillId="20" borderId="65" xfId="53" applyFont="1" applyFill="1" applyBorder="1" applyAlignment="1">
      <alignment horizontal="center" wrapText="1"/>
      <protection/>
    </xf>
    <xf numFmtId="189" fontId="5" fillId="0" borderId="39" xfId="53" applyNumberFormat="1" applyFont="1" applyBorder="1" applyAlignment="1" applyProtection="1">
      <alignment horizontal="right" vertical="top" wrapText="1"/>
      <protection locked="0"/>
    </xf>
    <xf numFmtId="189" fontId="5" fillId="0" borderId="11" xfId="53" applyNumberFormat="1" applyFont="1" applyBorder="1" applyAlignment="1" applyProtection="1">
      <alignment horizontal="right" vertical="top" wrapText="1"/>
      <protection locked="0"/>
    </xf>
    <xf numFmtId="189" fontId="5" fillId="0" borderId="13" xfId="53" applyNumberFormat="1" applyFont="1" applyBorder="1" applyAlignment="1" applyProtection="1">
      <alignment horizontal="right" vertical="top" wrapText="1"/>
      <protection locked="0"/>
    </xf>
    <xf numFmtId="189" fontId="5" fillId="0" borderId="14" xfId="53" applyNumberFormat="1" applyFont="1" applyBorder="1" applyAlignment="1" applyProtection="1">
      <alignment horizontal="right" vertical="top" wrapText="1"/>
      <protection locked="0"/>
    </xf>
    <xf numFmtId="189" fontId="5" fillId="0" borderId="36" xfId="53" applyNumberFormat="1" applyFont="1" applyBorder="1" applyAlignment="1" applyProtection="1">
      <alignment horizontal="right" vertical="top" wrapText="1"/>
      <protection locked="0"/>
    </xf>
    <xf numFmtId="189" fontId="5" fillId="0" borderId="15" xfId="53" applyNumberFormat="1" applyFont="1" applyBorder="1" applyAlignment="1" applyProtection="1">
      <alignment horizontal="right" vertical="top" wrapText="1"/>
      <protection locked="0"/>
    </xf>
    <xf numFmtId="189" fontId="5" fillId="0" borderId="10" xfId="53" applyNumberFormat="1" applyFont="1" applyBorder="1" applyAlignment="1" applyProtection="1">
      <alignment horizontal="right" vertical="top" wrapText="1"/>
      <protection locked="0"/>
    </xf>
    <xf numFmtId="189" fontId="5" fillId="0" borderId="12" xfId="53" applyNumberFormat="1" applyFont="1" applyBorder="1" applyAlignment="1" applyProtection="1">
      <alignment horizontal="right" vertical="top" wrapText="1"/>
      <protection locked="0"/>
    </xf>
    <xf numFmtId="189" fontId="5" fillId="0" borderId="28" xfId="53" applyNumberFormat="1" applyFont="1" applyBorder="1" applyAlignment="1" applyProtection="1">
      <alignment horizontal="right" vertical="top" wrapText="1"/>
      <protection locked="0"/>
    </xf>
    <xf numFmtId="189" fontId="6" fillId="4" borderId="19" xfId="53" applyNumberFormat="1" applyFont="1" applyFill="1" applyBorder="1" applyAlignment="1">
      <alignment horizontal="right" vertical="top" wrapText="1"/>
      <protection/>
    </xf>
    <xf numFmtId="189" fontId="6" fillId="4" borderId="10" xfId="53" applyNumberFormat="1" applyFont="1" applyFill="1" applyBorder="1" applyAlignment="1">
      <alignment horizontal="right" vertical="top" wrapText="1"/>
      <protection/>
    </xf>
    <xf numFmtId="189" fontId="6" fillId="0" borderId="36" xfId="53" applyNumberFormat="1" applyFont="1" applyBorder="1" applyAlignment="1" applyProtection="1">
      <alignment horizontal="right" vertical="top" wrapText="1"/>
      <protection locked="0"/>
    </xf>
    <xf numFmtId="190" fontId="2" fillId="4" borderId="66" xfId="0" applyNumberFormat="1" applyFont="1" applyFill="1" applyBorder="1" applyAlignment="1">
      <alignment vertical="center" wrapText="1"/>
    </xf>
    <xf numFmtId="0" fontId="2" fillId="4" borderId="39" xfId="0" applyFont="1" applyFill="1" applyBorder="1" applyAlignment="1">
      <alignment vertical="center" wrapText="1"/>
    </xf>
    <xf numFmtId="190" fontId="2" fillId="4" borderId="39" xfId="0" applyNumberFormat="1" applyFont="1" applyFill="1" applyBorder="1" applyAlignment="1">
      <alignment vertical="center" wrapText="1"/>
    </xf>
    <xf numFmtId="190" fontId="2" fillId="4" borderId="11" xfId="0" applyNumberFormat="1" applyFont="1" applyFill="1" applyBorder="1" applyAlignment="1">
      <alignment vertical="center" wrapText="1"/>
    </xf>
    <xf numFmtId="0" fontId="1" fillId="0" borderId="13" xfId="0" applyFont="1" applyBorder="1" applyAlignment="1" applyProtection="1">
      <alignment vertical="center" wrapText="1"/>
      <protection locked="0"/>
    </xf>
    <xf numFmtId="190" fontId="1" fillId="0" borderId="13" xfId="0" applyNumberFormat="1" applyFont="1" applyBorder="1" applyAlignment="1" applyProtection="1">
      <alignment vertical="center" wrapText="1"/>
      <protection locked="0"/>
    </xf>
    <xf numFmtId="190" fontId="1" fillId="0" borderId="14" xfId="0" applyNumberFormat="1" applyFont="1" applyBorder="1" applyAlignment="1" applyProtection="1">
      <alignment vertical="center" wrapText="1"/>
      <protection locked="0"/>
    </xf>
    <xf numFmtId="0" fontId="1" fillId="0" borderId="36" xfId="0" applyFont="1" applyBorder="1" applyAlignment="1" applyProtection="1">
      <alignment vertical="center" wrapText="1"/>
      <protection locked="0"/>
    </xf>
    <xf numFmtId="190" fontId="1" fillId="0" borderId="36" xfId="0" applyNumberFormat="1" applyFont="1" applyBorder="1" applyAlignment="1" applyProtection="1">
      <alignment vertical="center" wrapText="1"/>
      <protection locked="0"/>
    </xf>
    <xf numFmtId="190" fontId="1" fillId="0" borderId="15" xfId="0" applyNumberFormat="1" applyFont="1" applyBorder="1" applyAlignment="1" applyProtection="1">
      <alignment vertical="center" wrapText="1"/>
      <protection locked="0"/>
    </xf>
    <xf numFmtId="0" fontId="2" fillId="4" borderId="17" xfId="0" applyFont="1" applyFill="1" applyBorder="1" applyAlignment="1">
      <alignment vertical="center" wrapText="1"/>
    </xf>
    <xf numFmtId="190" fontId="2" fillId="4" borderId="17" xfId="0" applyNumberFormat="1" applyFont="1" applyFill="1" applyBorder="1" applyAlignment="1">
      <alignment vertical="center" wrapText="1"/>
    </xf>
    <xf numFmtId="190" fontId="2" fillId="4" borderId="18" xfId="0" applyNumberFormat="1" applyFont="1" applyFill="1" applyBorder="1" applyAlignment="1">
      <alignment vertical="center" wrapText="1"/>
    </xf>
    <xf numFmtId="190" fontId="5" fillId="6" borderId="13" xfId="53" applyNumberFormat="1" applyFont="1" applyFill="1" applyBorder="1" applyAlignment="1">
      <alignment vertical="top"/>
      <protection/>
    </xf>
    <xf numFmtId="190" fontId="5" fillId="4" borderId="12" xfId="53" applyNumberFormat="1" applyFont="1" applyFill="1" applyBorder="1" applyAlignment="1">
      <alignment vertical="top"/>
      <protection/>
    </xf>
    <xf numFmtId="190" fontId="5" fillId="6" borderId="36" xfId="53" applyNumberFormat="1" applyFont="1" applyFill="1" applyBorder="1" applyAlignment="1">
      <alignment vertical="top"/>
      <protection/>
    </xf>
    <xf numFmtId="190" fontId="5" fillId="6" borderId="12" xfId="0" applyNumberFormat="1" applyFont="1" applyFill="1" applyBorder="1" applyAlignment="1" applyProtection="1">
      <alignment/>
      <protection locked="0"/>
    </xf>
    <xf numFmtId="0" fontId="9" fillId="20" borderId="33" xfId="0" applyFont="1" applyFill="1" applyBorder="1" applyAlignment="1">
      <alignment horizontal="center" wrapText="1"/>
    </xf>
    <xf numFmtId="0" fontId="9" fillId="20" borderId="16" xfId="0" applyFont="1" applyFill="1" applyBorder="1" applyAlignment="1">
      <alignment horizontal="center" wrapText="1"/>
    </xf>
    <xf numFmtId="0" fontId="9" fillId="20" borderId="17" xfId="0" applyFont="1" applyFill="1" applyBorder="1" applyAlignment="1">
      <alignment horizontal="center" wrapText="1"/>
    </xf>
    <xf numFmtId="0" fontId="9" fillId="20" borderId="18" xfId="0" applyFont="1" applyFill="1" applyBorder="1" applyAlignment="1">
      <alignment horizontal="center" wrapText="1"/>
    </xf>
    <xf numFmtId="188" fontId="6" fillId="6" borderId="34" xfId="53" applyNumberFormat="1" applyFont="1" applyFill="1" applyBorder="1" applyAlignment="1">
      <alignment horizontal="center"/>
      <protection/>
    </xf>
    <xf numFmtId="186" fontId="6" fillId="6" borderId="34" xfId="53" applyNumberFormat="1" applyFont="1" applyFill="1" applyBorder="1" applyAlignment="1">
      <alignment horizontal="center"/>
      <protection/>
    </xf>
    <xf numFmtId="0" fontId="7" fillId="20" borderId="0" xfId="53" applyFont="1" applyFill="1" applyBorder="1" applyAlignment="1">
      <alignment horizontal="center" vertical="top"/>
      <protection/>
    </xf>
    <xf numFmtId="0" fontId="4" fillId="20" borderId="0" xfId="53" applyFill="1" applyAlignment="1">
      <alignment vertical="top"/>
      <protection/>
    </xf>
    <xf numFmtId="0" fontId="4" fillId="20" borderId="0" xfId="53" applyFill="1">
      <alignment/>
      <protection/>
    </xf>
    <xf numFmtId="0" fontId="41" fillId="20" borderId="0" xfId="0" applyFont="1" applyFill="1" applyAlignment="1">
      <alignment/>
    </xf>
    <xf numFmtId="0" fontId="1" fillId="6" borderId="22" xfId="0" applyFont="1" applyFill="1" applyBorder="1" applyAlignment="1" applyProtection="1">
      <alignment horizontal="center" vertical="center" wrapText="1"/>
      <protection locked="0"/>
    </xf>
    <xf numFmtId="0" fontId="1" fillId="6" borderId="49" xfId="0" applyFont="1" applyFill="1" applyBorder="1" applyAlignment="1" applyProtection="1">
      <alignment horizontal="left" vertical="center" wrapText="1"/>
      <protection locked="0"/>
    </xf>
    <xf numFmtId="0" fontId="1" fillId="6" borderId="49" xfId="0" applyFont="1" applyFill="1" applyBorder="1" applyAlignment="1" applyProtection="1">
      <alignment horizontal="center" vertical="top" wrapText="1"/>
      <protection locked="0"/>
    </xf>
    <xf numFmtId="190" fontId="1" fillId="6" borderId="22" xfId="0" applyNumberFormat="1" applyFont="1" applyFill="1" applyBorder="1" applyAlignment="1" applyProtection="1">
      <alignment vertical="top" wrapText="1"/>
      <protection locked="0"/>
    </xf>
    <xf numFmtId="0" fontId="1" fillId="6" borderId="51" xfId="0" applyFont="1" applyFill="1" applyBorder="1" applyAlignment="1" applyProtection="1">
      <alignment horizontal="center" vertical="center" wrapText="1"/>
      <protection locked="0"/>
    </xf>
    <xf numFmtId="0" fontId="1" fillId="6" borderId="52" xfId="0" applyFont="1" applyFill="1" applyBorder="1" applyAlignment="1" applyProtection="1">
      <alignment horizontal="left" vertical="center" wrapText="1"/>
      <protection locked="0"/>
    </xf>
    <xf numFmtId="0" fontId="1" fillId="6" borderId="52" xfId="0" applyFont="1" applyFill="1" applyBorder="1" applyAlignment="1" applyProtection="1">
      <alignment horizontal="center" vertical="top" wrapText="1"/>
      <protection locked="0"/>
    </xf>
    <xf numFmtId="190" fontId="1" fillId="0" borderId="54" xfId="0" applyNumberFormat="1" applyFont="1" applyBorder="1" applyAlignment="1" applyProtection="1">
      <alignment vertical="top" wrapText="1"/>
      <protection locked="0"/>
    </xf>
    <xf numFmtId="190" fontId="1" fillId="6" borderId="51" xfId="0" applyNumberFormat="1" applyFont="1" applyFill="1" applyBorder="1" applyAlignment="1" applyProtection="1">
      <alignment vertical="top" wrapText="1"/>
      <protection locked="0"/>
    </xf>
    <xf numFmtId="190" fontId="1" fillId="0" borderId="55" xfId="0" applyNumberFormat="1" applyFont="1" applyBorder="1" applyAlignment="1" applyProtection="1">
      <alignment vertical="top" wrapText="1"/>
      <protection locked="0"/>
    </xf>
    <xf numFmtId="0" fontId="6" fillId="6" borderId="0" xfId="53" applyFont="1" applyFill="1" applyAlignment="1" applyProtection="1">
      <alignment horizontal="left" vertical="top" wrapText="1"/>
      <protection locked="0"/>
    </xf>
    <xf numFmtId="0" fontId="5" fillId="20" borderId="0" xfId="53" applyFont="1" applyFill="1" applyProtection="1">
      <alignment/>
      <protection locked="0"/>
    </xf>
    <xf numFmtId="0" fontId="6" fillId="20" borderId="34" xfId="53" applyFont="1" applyFill="1" applyBorder="1" applyAlignment="1" applyProtection="1">
      <alignment horizontal="center" vertical="top" wrapText="1"/>
      <protection locked="0"/>
    </xf>
    <xf numFmtId="190" fontId="5" fillId="0" borderId="0" xfId="53" applyNumberFormat="1" applyFont="1" applyFill="1">
      <alignment/>
      <protection/>
    </xf>
    <xf numFmtId="0" fontId="5" fillId="0" borderId="0" xfId="53" applyFont="1" applyAlignment="1">
      <alignment horizontal="left"/>
      <protection/>
    </xf>
    <xf numFmtId="0" fontId="20" fillId="0" borderId="0" xfId="53" applyFont="1" applyBorder="1" applyAlignment="1" applyProtection="1">
      <alignment horizontal="left" vertical="center" wrapText="1"/>
      <protection locked="0"/>
    </xf>
    <xf numFmtId="0" fontId="20" fillId="0" borderId="34" xfId="53" applyFont="1" applyBorder="1" applyAlignment="1">
      <alignment vertical="center" wrapText="1"/>
      <protection/>
    </xf>
    <xf numFmtId="0" fontId="47" fillId="20" borderId="0" xfId="53" applyFont="1" applyFill="1" applyAlignment="1">
      <alignment/>
      <protection/>
    </xf>
    <xf numFmtId="0" fontId="15" fillId="20" borderId="34" xfId="0" applyFont="1" applyFill="1" applyBorder="1" applyAlignment="1" applyProtection="1">
      <alignment/>
      <protection/>
    </xf>
    <xf numFmtId="190" fontId="5" fillId="6" borderId="12" xfId="53" applyNumberFormat="1" applyFont="1" applyFill="1" applyBorder="1" applyAlignment="1">
      <alignment vertical="center"/>
      <protection/>
    </xf>
    <xf numFmtId="190" fontId="5" fillId="6" borderId="13" xfId="53" applyNumberFormat="1" applyFont="1" applyFill="1" applyBorder="1" applyAlignment="1">
      <alignment vertical="center"/>
      <protection/>
    </xf>
    <xf numFmtId="0" fontId="5" fillId="24" borderId="15" xfId="53" applyFont="1" applyFill="1" applyBorder="1" applyAlignment="1">
      <alignment horizontal="center" vertical="top" wrapText="1"/>
      <protection/>
    </xf>
    <xf numFmtId="0" fontId="6" fillId="6" borderId="34" xfId="53" applyFont="1" applyFill="1" applyBorder="1" applyAlignment="1" applyProtection="1">
      <alignment horizontal="center" vertical="top" wrapText="1"/>
      <protection locked="0"/>
    </xf>
    <xf numFmtId="0" fontId="5" fillId="20" borderId="0" xfId="53" applyFont="1" applyFill="1">
      <alignment/>
      <protection/>
    </xf>
    <xf numFmtId="0" fontId="9" fillId="20" borderId="27" xfId="0" applyFont="1" applyFill="1" applyBorder="1" applyAlignment="1">
      <alignment horizontal="center" vertical="center" wrapText="1"/>
    </xf>
    <xf numFmtId="0" fontId="9" fillId="20" borderId="10" xfId="0" applyFont="1" applyFill="1" applyBorder="1" applyAlignment="1">
      <alignment horizontal="center" vertical="center" wrapText="1"/>
    </xf>
    <xf numFmtId="0" fontId="9" fillId="20" borderId="39" xfId="0" applyFont="1" applyFill="1" applyBorder="1" applyAlignment="1">
      <alignment horizontal="center" vertical="center" wrapText="1"/>
    </xf>
    <xf numFmtId="0" fontId="9" fillId="20" borderId="11" xfId="0" applyFont="1" applyFill="1" applyBorder="1" applyAlignment="1">
      <alignment horizontal="center" vertical="center" wrapText="1"/>
    </xf>
    <xf numFmtId="0" fontId="9" fillId="20" borderId="28" xfId="0" applyFont="1" applyFill="1" applyBorder="1" applyAlignment="1" applyProtection="1">
      <alignment horizontal="center" wrapText="1"/>
      <protection/>
    </xf>
    <xf numFmtId="0" fontId="9" fillId="20" borderId="13" xfId="0" applyFont="1" applyFill="1" applyBorder="1" applyAlignment="1" applyProtection="1">
      <alignment horizontal="center" wrapText="1"/>
      <protection/>
    </xf>
    <xf numFmtId="0" fontId="9" fillId="20" borderId="36" xfId="0" applyFont="1" applyFill="1" applyBorder="1" applyAlignment="1" applyProtection="1">
      <alignment horizontal="center" wrapText="1"/>
      <protection/>
    </xf>
    <xf numFmtId="0" fontId="9" fillId="20" borderId="24" xfId="0" applyFont="1" applyFill="1" applyBorder="1" applyAlignment="1" applyProtection="1">
      <alignment horizontal="center" wrapText="1"/>
      <protection/>
    </xf>
    <xf numFmtId="0" fontId="9" fillId="20" borderId="25" xfId="0" applyFont="1" applyFill="1" applyBorder="1" applyAlignment="1" applyProtection="1">
      <alignment horizontal="center" wrapText="1"/>
      <protection/>
    </xf>
    <xf numFmtId="0" fontId="9" fillId="20" borderId="27" xfId="0" applyFont="1" applyFill="1" applyBorder="1" applyAlignment="1" applyProtection="1">
      <alignment horizontal="center" wrapText="1"/>
      <protection/>
    </xf>
    <xf numFmtId="0" fontId="15" fillId="20" borderId="34" xfId="0" applyFont="1" applyFill="1" applyBorder="1" applyAlignment="1">
      <alignment horizontal="left" wrapText="1"/>
    </xf>
    <xf numFmtId="0" fontId="9" fillId="20" borderId="24" xfId="0" applyFont="1" applyFill="1" applyBorder="1" applyAlignment="1">
      <alignment horizontal="center" vertical="center" wrapText="1"/>
    </xf>
    <xf numFmtId="0" fontId="9" fillId="20" borderId="25" xfId="0" applyFont="1" applyFill="1" applyBorder="1" applyAlignment="1">
      <alignment horizontal="center" vertical="center" wrapText="1"/>
    </xf>
    <xf numFmtId="0" fontId="8" fillId="20" borderId="0" xfId="53" applyFont="1" applyFill="1" applyAlignment="1">
      <alignment horizontal="center"/>
      <protection/>
    </xf>
    <xf numFmtId="188" fontId="18" fillId="4" borderId="34" xfId="53" applyNumberFormat="1" applyFont="1" applyFill="1" applyBorder="1" applyAlignment="1">
      <alignment horizontal="center"/>
      <protection/>
    </xf>
    <xf numFmtId="0" fontId="44" fillId="0" borderId="50" xfId="0" applyFont="1" applyFill="1" applyBorder="1" applyAlignment="1" applyProtection="1">
      <alignment horizontal="left" vertical="top" wrapText="1"/>
      <protection locked="0"/>
    </xf>
    <xf numFmtId="0" fontId="44" fillId="0" borderId="54" xfId="0" applyFont="1" applyFill="1" applyBorder="1" applyAlignment="1" applyProtection="1">
      <alignment horizontal="left" vertical="top" wrapText="1"/>
      <protection locked="0"/>
    </xf>
    <xf numFmtId="0" fontId="16" fillId="20" borderId="67" xfId="53" applyFont="1" applyFill="1" applyBorder="1" applyAlignment="1">
      <alignment horizontal="center" vertical="top"/>
      <protection/>
    </xf>
    <xf numFmtId="0" fontId="16" fillId="20" borderId="0" xfId="53" applyFont="1" applyFill="1" applyAlignment="1">
      <alignment horizontal="center" vertical="top"/>
      <protection/>
    </xf>
    <xf numFmtId="186" fontId="18" fillId="0" borderId="34" xfId="53" applyNumberFormat="1" applyFont="1" applyFill="1" applyBorder="1" applyAlignment="1" applyProtection="1">
      <alignment horizontal="center"/>
      <protection locked="0"/>
    </xf>
    <xf numFmtId="0" fontId="2" fillId="20" borderId="68" xfId="0" applyFont="1" applyFill="1" applyBorder="1" applyAlignment="1">
      <alignment horizontal="center" vertical="center" wrapText="1"/>
    </xf>
    <xf numFmtId="0" fontId="2" fillId="20" borderId="69" xfId="0" applyFont="1" applyFill="1" applyBorder="1" applyAlignment="1">
      <alignment horizontal="center" vertical="center" wrapText="1"/>
    </xf>
    <xf numFmtId="0" fontId="45" fillId="0" borderId="34" xfId="0" applyFont="1" applyFill="1" applyBorder="1" applyAlignment="1" applyProtection="1">
      <alignment horizontal="left" vertical="top" wrapText="1"/>
      <protection locked="0"/>
    </xf>
    <xf numFmtId="0" fontId="21" fillId="0" borderId="34" xfId="53" applyFont="1" applyFill="1" applyBorder="1" applyAlignment="1" applyProtection="1">
      <alignment horizontal="left"/>
      <protection locked="0"/>
    </xf>
    <xf numFmtId="0" fontId="21" fillId="0" borderId="34" xfId="53" applyFont="1" applyFill="1" applyBorder="1" applyAlignment="1" applyProtection="1">
      <alignment horizontal="left" wrapText="1"/>
      <protection locked="0"/>
    </xf>
    <xf numFmtId="0" fontId="44" fillId="0" borderId="30" xfId="0" applyFont="1" applyFill="1" applyBorder="1" applyAlignment="1" applyProtection="1">
      <alignment horizontal="left" vertical="top" wrapText="1"/>
      <protection locked="0"/>
    </xf>
    <xf numFmtId="0" fontId="44" fillId="0" borderId="56" xfId="0" applyFont="1" applyFill="1" applyBorder="1" applyAlignment="1" applyProtection="1">
      <alignment horizontal="left" vertical="top" wrapText="1"/>
      <protection locked="0"/>
    </xf>
    <xf numFmtId="0" fontId="44" fillId="0" borderId="53" xfId="0" applyFont="1" applyFill="1" applyBorder="1" applyAlignment="1" applyProtection="1">
      <alignment horizontal="left" vertical="top" wrapText="1"/>
      <protection locked="0"/>
    </xf>
    <xf numFmtId="0" fontId="44" fillId="0" borderId="55" xfId="0" applyFont="1" applyFill="1" applyBorder="1" applyAlignment="1" applyProtection="1">
      <alignment horizontal="left" vertical="top" wrapText="1"/>
      <protection locked="0"/>
    </xf>
    <xf numFmtId="0" fontId="9" fillId="20" borderId="10" xfId="0" applyFont="1" applyFill="1" applyBorder="1" applyAlignment="1" applyProtection="1">
      <alignment horizontal="center" vertical="center" wrapText="1"/>
      <protection/>
    </xf>
    <xf numFmtId="0" fontId="9" fillId="20" borderId="39" xfId="0" applyFont="1" applyFill="1" applyBorder="1" applyAlignment="1" applyProtection="1">
      <alignment horizontal="center" vertical="center" wrapText="1"/>
      <protection/>
    </xf>
    <xf numFmtId="0" fontId="9" fillId="20" borderId="11" xfId="0" applyFont="1" applyFill="1" applyBorder="1" applyAlignment="1" applyProtection="1">
      <alignment horizontal="center" vertical="center" wrapText="1"/>
      <protection/>
    </xf>
    <xf numFmtId="0" fontId="9" fillId="20" borderId="12" xfId="0" applyFont="1" applyFill="1" applyBorder="1" applyAlignment="1" applyProtection="1">
      <alignment horizontal="center" wrapText="1"/>
      <protection/>
    </xf>
    <xf numFmtId="0" fontId="9" fillId="20" borderId="12" xfId="0" applyFont="1" applyFill="1" applyBorder="1" applyAlignment="1">
      <alignment horizontal="center" vertical="center" wrapText="1"/>
    </xf>
    <xf numFmtId="0" fontId="9" fillId="20" borderId="28" xfId="0" applyFont="1" applyFill="1" applyBorder="1" applyAlignment="1">
      <alignment horizontal="center" vertical="center" wrapText="1"/>
    </xf>
    <xf numFmtId="0" fontId="9" fillId="20" borderId="13" xfId="0" applyFont="1" applyFill="1" applyBorder="1" applyAlignment="1">
      <alignment horizontal="center" vertical="center" wrapText="1"/>
    </xf>
    <xf numFmtId="0" fontId="9" fillId="20" borderId="36" xfId="0" applyFont="1" applyFill="1" applyBorder="1" applyAlignment="1">
      <alignment horizontal="center" vertical="center" wrapText="1"/>
    </xf>
    <xf numFmtId="0" fontId="9" fillId="20" borderId="70" xfId="0" applyFont="1" applyFill="1" applyBorder="1" applyAlignment="1">
      <alignment horizontal="center" vertical="center" wrapText="1"/>
    </xf>
    <xf numFmtId="0" fontId="9" fillId="20" borderId="71" xfId="0" applyFont="1" applyFill="1" applyBorder="1" applyAlignment="1">
      <alignment horizontal="center" vertical="center" wrapText="1"/>
    </xf>
    <xf numFmtId="0" fontId="9" fillId="20" borderId="72" xfId="0" applyFont="1" applyFill="1" applyBorder="1" applyAlignment="1">
      <alignment horizontal="center" vertical="center" wrapText="1"/>
    </xf>
    <xf numFmtId="0" fontId="9" fillId="20" borderId="12" xfId="53" applyFont="1" applyFill="1" applyBorder="1" applyAlignment="1">
      <alignment horizontal="center" wrapText="1"/>
      <protection/>
    </xf>
    <xf numFmtId="0" fontId="9" fillId="20" borderId="13" xfId="53" applyFont="1" applyFill="1" applyBorder="1" applyAlignment="1">
      <alignment horizontal="center" wrapText="1"/>
      <protection/>
    </xf>
    <xf numFmtId="0" fontId="2" fillId="23" borderId="73" xfId="0" applyFont="1" applyFill="1" applyBorder="1" applyAlignment="1">
      <alignment horizontal="left" vertical="center" wrapText="1"/>
    </xf>
    <xf numFmtId="0" fontId="2" fillId="23" borderId="74" xfId="0" applyFont="1" applyFill="1" applyBorder="1" applyAlignment="1">
      <alignment horizontal="left" vertical="center" wrapText="1"/>
    </xf>
    <xf numFmtId="0" fontId="2" fillId="23" borderId="75" xfId="0" applyFont="1" applyFill="1" applyBorder="1" applyAlignment="1">
      <alignment horizontal="left" vertical="center" wrapText="1"/>
    </xf>
    <xf numFmtId="0" fontId="9" fillId="20" borderId="10" xfId="53" applyFont="1" applyFill="1" applyBorder="1" applyAlignment="1">
      <alignment horizontal="center" wrapText="1"/>
      <protection/>
    </xf>
    <xf numFmtId="0" fontId="9" fillId="20" borderId="11" xfId="53" applyFont="1" applyFill="1" applyBorder="1" applyAlignment="1">
      <alignment horizontal="center" wrapText="1"/>
      <protection/>
    </xf>
    <xf numFmtId="0" fontId="9" fillId="20" borderId="14" xfId="53" applyFont="1" applyFill="1" applyBorder="1" applyAlignment="1">
      <alignment horizontal="center" wrapText="1"/>
      <protection/>
    </xf>
    <xf numFmtId="0" fontId="2" fillId="4" borderId="76" xfId="0" applyFont="1" applyFill="1" applyBorder="1" applyAlignment="1">
      <alignment horizontal="left" vertical="center" wrapText="1"/>
    </xf>
    <xf numFmtId="0" fontId="2" fillId="4" borderId="77" xfId="0" applyFont="1" applyFill="1" applyBorder="1" applyAlignment="1">
      <alignment horizontal="left" vertical="center" wrapText="1"/>
    </xf>
    <xf numFmtId="0" fontId="2" fillId="4" borderId="78" xfId="0" applyFont="1" applyFill="1" applyBorder="1" applyAlignment="1">
      <alignment horizontal="left" vertical="center" wrapText="1"/>
    </xf>
    <xf numFmtId="0" fontId="7" fillId="4" borderId="13" xfId="53" applyFont="1" applyFill="1" applyBorder="1" applyAlignment="1">
      <alignment horizontal="left" vertical="top" wrapText="1"/>
      <protection/>
    </xf>
    <xf numFmtId="0" fontId="7" fillId="4" borderId="14" xfId="53" applyFont="1" applyFill="1" applyBorder="1" applyAlignment="1">
      <alignment horizontal="left" vertical="top" wrapText="1"/>
      <protection/>
    </xf>
    <xf numFmtId="0" fontId="9" fillId="20" borderId="65" xfId="53" applyFont="1" applyFill="1" applyBorder="1" applyAlignment="1">
      <alignment horizontal="center" wrapText="1"/>
      <protection/>
    </xf>
    <xf numFmtId="0" fontId="9" fillId="20" borderId="79" xfId="53" applyFont="1" applyFill="1" applyBorder="1" applyAlignment="1">
      <alignment horizontal="center" wrapText="1"/>
      <protection/>
    </xf>
    <xf numFmtId="0" fontId="9" fillId="20" borderId="19" xfId="53" applyFont="1" applyFill="1" applyBorder="1" applyAlignment="1">
      <alignment horizontal="center" wrapText="1"/>
      <protection/>
    </xf>
    <xf numFmtId="0" fontId="48" fillId="20" borderId="64" xfId="53" applyFont="1" applyFill="1" applyBorder="1" applyAlignment="1">
      <alignment horizontal="center" vertical="center" wrapText="1"/>
      <protection/>
    </xf>
    <xf numFmtId="0" fontId="48" fillId="20" borderId="80" xfId="53" applyFont="1" applyFill="1" applyBorder="1" applyAlignment="1">
      <alignment horizontal="center" vertical="center" wrapText="1"/>
      <protection/>
    </xf>
    <xf numFmtId="0" fontId="48" fillId="20" borderId="21" xfId="53" applyFont="1" applyFill="1" applyBorder="1" applyAlignment="1">
      <alignment horizontal="center" vertical="center" wrapText="1"/>
      <protection/>
    </xf>
    <xf numFmtId="0" fontId="48" fillId="20" borderId="81" xfId="53" applyFont="1" applyFill="1" applyBorder="1" applyAlignment="1">
      <alignment horizontal="center" vertical="center" wrapText="1"/>
      <protection/>
    </xf>
    <xf numFmtId="0" fontId="48" fillId="20" borderId="67" xfId="53" applyFont="1" applyFill="1" applyBorder="1" applyAlignment="1">
      <alignment horizontal="center" vertical="center" wrapText="1"/>
      <protection/>
    </xf>
    <xf numFmtId="0" fontId="48" fillId="20" borderId="82" xfId="53" applyFont="1" applyFill="1" applyBorder="1" applyAlignment="1">
      <alignment horizontal="center" vertical="center" wrapText="1"/>
      <protection/>
    </xf>
    <xf numFmtId="0" fontId="48" fillId="20" borderId="83" xfId="53" applyFont="1" applyFill="1" applyBorder="1" applyAlignment="1">
      <alignment horizontal="center" vertical="center" wrapText="1"/>
      <protection/>
    </xf>
    <xf numFmtId="0" fontId="48" fillId="20" borderId="0" xfId="53" applyFont="1" applyFill="1" applyBorder="1" applyAlignment="1">
      <alignment horizontal="center" vertical="center" wrapText="1"/>
      <protection/>
    </xf>
    <xf numFmtId="0" fontId="48" fillId="20" borderId="84" xfId="53" applyFont="1" applyFill="1" applyBorder="1" applyAlignment="1">
      <alignment horizontal="center" vertical="center" wrapText="1"/>
      <protection/>
    </xf>
    <xf numFmtId="0" fontId="48" fillId="20" borderId="85" xfId="53" applyFont="1" applyFill="1" applyBorder="1" applyAlignment="1">
      <alignment horizontal="center" vertical="center" wrapText="1"/>
      <protection/>
    </xf>
    <xf numFmtId="0" fontId="48" fillId="20" borderId="86" xfId="53" applyFont="1" applyFill="1" applyBorder="1" applyAlignment="1">
      <alignment horizontal="center" vertical="center" wrapText="1"/>
      <protection/>
    </xf>
    <xf numFmtId="0" fontId="48" fillId="20" borderId="87" xfId="53" applyFont="1" applyFill="1" applyBorder="1" applyAlignment="1">
      <alignment horizontal="center" vertical="center" wrapText="1"/>
      <protection/>
    </xf>
    <xf numFmtId="0" fontId="6" fillId="4" borderId="88" xfId="53" applyFont="1" applyFill="1" applyBorder="1" applyAlignment="1">
      <alignment horizontal="center" vertical="top" wrapText="1"/>
      <protection/>
    </xf>
    <xf numFmtId="0" fontId="6" fillId="4" borderId="89" xfId="53" applyFont="1" applyFill="1" applyBorder="1" applyAlignment="1">
      <alignment horizontal="center" vertical="top" wrapText="1"/>
      <protection/>
    </xf>
    <xf numFmtId="0" fontId="6" fillId="4" borderId="40" xfId="53" applyFont="1" applyFill="1" applyBorder="1" applyAlignment="1">
      <alignment horizontal="center" vertical="top" wrapText="1"/>
      <protection/>
    </xf>
    <xf numFmtId="0" fontId="9" fillId="20" borderId="36" xfId="53" applyFont="1" applyFill="1" applyBorder="1" applyAlignment="1">
      <alignment horizontal="center" vertical="top" wrapText="1"/>
      <protection/>
    </xf>
    <xf numFmtId="0" fontId="9" fillId="20" borderId="15" xfId="53" applyFont="1" applyFill="1" applyBorder="1" applyAlignment="1">
      <alignment horizontal="center" vertical="top" wrapText="1"/>
      <protection/>
    </xf>
    <xf numFmtId="0" fontId="7" fillId="4" borderId="20" xfId="53" applyFont="1" applyFill="1" applyBorder="1" applyAlignment="1">
      <alignment horizontal="left" vertical="top" wrapText="1"/>
      <protection/>
    </xf>
    <xf numFmtId="0" fontId="7" fillId="4" borderId="21" xfId="53" applyFont="1" applyFill="1" applyBorder="1" applyAlignment="1">
      <alignment horizontal="left" vertical="top" wrapText="1"/>
      <protection/>
    </xf>
    <xf numFmtId="0" fontId="9" fillId="20" borderId="24" xfId="53" applyFont="1" applyFill="1" applyBorder="1" applyAlignment="1">
      <alignment horizontal="center" vertical="center" wrapText="1"/>
      <protection/>
    </xf>
    <xf numFmtId="0" fontId="9" fillId="20" borderId="27" xfId="53" applyFont="1" applyFill="1" applyBorder="1" applyAlignment="1">
      <alignment horizontal="center" vertical="center" wrapText="1"/>
      <protection/>
    </xf>
    <xf numFmtId="0" fontId="9" fillId="20" borderId="90" xfId="53" applyFont="1" applyFill="1" applyBorder="1" applyAlignment="1">
      <alignment horizontal="center" vertical="center" wrapText="1"/>
      <protection/>
    </xf>
    <xf numFmtId="0" fontId="9" fillId="20" borderId="42" xfId="53" applyFont="1" applyFill="1" applyBorder="1" applyAlignment="1">
      <alignment horizontal="center" vertical="center" wrapText="1"/>
      <protection/>
    </xf>
    <xf numFmtId="170" fontId="9" fillId="20" borderId="90" xfId="44" applyFont="1" applyFill="1" applyBorder="1" applyAlignment="1">
      <alignment horizontal="center" vertical="center" wrapText="1"/>
    </xf>
    <xf numFmtId="170" fontId="9" fillId="20" borderId="42" xfId="44" applyFont="1" applyFill="1" applyBorder="1" applyAlignment="1">
      <alignment horizontal="center" vertical="center" wrapText="1"/>
    </xf>
    <xf numFmtId="0" fontId="9" fillId="20" borderId="39" xfId="53" applyFont="1" applyFill="1" applyBorder="1" applyAlignment="1">
      <alignment horizontal="center" wrapText="1"/>
      <protection/>
    </xf>
    <xf numFmtId="0" fontId="15" fillId="20" borderId="0" xfId="53" applyFont="1" applyFill="1" applyAlignment="1">
      <alignment horizontal="left" wrapText="1"/>
      <protection/>
    </xf>
    <xf numFmtId="0" fontId="9" fillId="20" borderId="24" xfId="53" applyFont="1" applyFill="1" applyBorder="1" applyAlignment="1">
      <alignment horizontal="center" wrapText="1"/>
      <protection/>
    </xf>
    <xf numFmtId="0" fontId="9" fillId="20" borderId="25" xfId="53" applyFont="1" applyFill="1" applyBorder="1" applyAlignment="1">
      <alignment horizontal="center" wrapText="1"/>
      <protection/>
    </xf>
    <xf numFmtId="0" fontId="9" fillId="20" borderId="15" xfId="53" applyFont="1" applyFill="1" applyBorder="1" applyAlignment="1">
      <alignment horizontal="center" wrapText="1"/>
      <protection/>
    </xf>
    <xf numFmtId="0" fontId="9" fillId="20" borderId="28" xfId="53" applyFont="1" applyFill="1" applyBorder="1" applyAlignment="1">
      <alignment horizontal="center" wrapText="1"/>
      <protection/>
    </xf>
    <xf numFmtId="0" fontId="3" fillId="20" borderId="10" xfId="53" applyFont="1" applyFill="1" applyBorder="1" applyAlignment="1">
      <alignment horizontal="center" wrapText="1"/>
      <protection/>
    </xf>
    <xf numFmtId="0" fontId="3" fillId="20" borderId="39" xfId="53" applyFont="1" applyFill="1" applyBorder="1" applyAlignment="1">
      <alignment horizontal="center" wrapText="1"/>
      <protection/>
    </xf>
    <xf numFmtId="0" fontId="3" fillId="20" borderId="11" xfId="53" applyFont="1" applyFill="1" applyBorder="1" applyAlignment="1">
      <alignment horizontal="center" wrapText="1"/>
      <protection/>
    </xf>
    <xf numFmtId="0" fontId="9" fillId="20" borderId="36" xfId="53" applyFont="1" applyFill="1" applyBorder="1" applyAlignment="1">
      <alignment horizontal="center" wrapText="1"/>
      <protection/>
    </xf>
    <xf numFmtId="0" fontId="6" fillId="0" borderId="0" xfId="53" applyFont="1" applyFill="1" applyAlignment="1">
      <alignment horizontal="justify" vertical="center" wrapText="1"/>
      <protection/>
    </xf>
    <xf numFmtId="0" fontId="6" fillId="20" borderId="0" xfId="53" applyFont="1" applyFill="1" applyAlignment="1">
      <alignment vertical="center" wrapText="1"/>
      <protection/>
    </xf>
    <xf numFmtId="0" fontId="16" fillId="20" borderId="0" xfId="53" applyFont="1" applyFill="1" applyAlignment="1">
      <alignment horizontal="center" vertical="top" wrapText="1"/>
      <protection/>
    </xf>
    <xf numFmtId="0" fontId="6" fillId="0" borderId="0" xfId="53" applyFont="1" applyFill="1" applyAlignment="1" applyProtection="1">
      <alignment horizontal="left" vertical="top" wrapText="1"/>
      <protection locked="0"/>
    </xf>
    <xf numFmtId="0" fontId="6" fillId="20" borderId="34" xfId="53" applyFont="1" applyFill="1" applyBorder="1" applyAlignment="1" applyProtection="1">
      <alignment horizontal="center" vertical="top" wrapText="1"/>
      <protection locked="0"/>
    </xf>
    <xf numFmtId="0" fontId="7" fillId="20" borderId="67" xfId="53" applyFont="1" applyFill="1" applyBorder="1" applyAlignment="1">
      <alignment horizontal="center" vertical="top"/>
      <protection/>
    </xf>
    <xf numFmtId="0" fontId="7" fillId="0" borderId="91" xfId="53" applyNumberFormat="1" applyFont="1" applyBorder="1" applyAlignment="1" applyProtection="1">
      <alignment horizontal="left" vertical="top" wrapText="1"/>
      <protection locked="0"/>
    </xf>
    <xf numFmtId="0" fontId="7" fillId="0" borderId="41" xfId="53" applyNumberFormat="1" applyFont="1" applyBorder="1" applyAlignment="1" applyProtection="1">
      <alignment horizontal="left" vertical="top" wrapText="1"/>
      <protection locked="0"/>
    </xf>
    <xf numFmtId="0" fontId="5" fillId="24" borderId="91" xfId="53" applyFont="1" applyFill="1" applyBorder="1" applyAlignment="1">
      <alignment horizontal="center" vertical="top" wrapText="1"/>
      <protection/>
    </xf>
    <xf numFmtId="0" fontId="5" fillId="24" borderId="41" xfId="53" applyFont="1" applyFill="1" applyBorder="1" applyAlignment="1">
      <alignment horizontal="center" vertical="top" wrapText="1"/>
      <protection/>
    </xf>
    <xf numFmtId="0" fontId="5" fillId="24" borderId="88" xfId="53" applyFont="1" applyFill="1" applyBorder="1" applyAlignment="1">
      <alignment horizontal="center" vertical="top" wrapText="1"/>
      <protection/>
    </xf>
    <xf numFmtId="0" fontId="5" fillId="24" borderId="40" xfId="53" applyFont="1" applyFill="1" applyBorder="1" applyAlignment="1">
      <alignment horizontal="center" vertical="top" wrapText="1"/>
      <protection/>
    </xf>
    <xf numFmtId="0" fontId="5" fillId="24" borderId="90" xfId="53" applyFont="1" applyFill="1" applyBorder="1" applyAlignment="1">
      <alignment horizontal="center" vertical="top" wrapText="1"/>
      <protection/>
    </xf>
    <xf numFmtId="0" fontId="5" fillId="24" borderId="42" xfId="53" applyFont="1" applyFill="1" applyBorder="1" applyAlignment="1">
      <alignment horizontal="center" vertical="top" wrapText="1"/>
      <protection/>
    </xf>
    <xf numFmtId="0" fontId="6" fillId="6" borderId="34" xfId="53" applyFont="1" applyFill="1" applyBorder="1" applyAlignment="1">
      <alignment horizontal="left" wrapText="1"/>
      <protection/>
    </xf>
    <xf numFmtId="0" fontId="9" fillId="20" borderId="88" xfId="0" applyFont="1" applyFill="1" applyBorder="1" applyAlignment="1">
      <alignment horizontal="center" wrapText="1"/>
    </xf>
    <xf numFmtId="0" fontId="9" fillId="20" borderId="40" xfId="0" applyFont="1" applyFill="1" applyBorder="1" applyAlignment="1">
      <alignment horizontal="center" wrapText="1"/>
    </xf>
    <xf numFmtId="0" fontId="9" fillId="20" borderId="90" xfId="0" applyFont="1" applyFill="1" applyBorder="1" applyAlignment="1">
      <alignment horizontal="center" vertical="center" wrapText="1"/>
    </xf>
    <xf numFmtId="0" fontId="9" fillId="20" borderId="42" xfId="0" applyFont="1" applyFill="1" applyBorder="1" applyAlignment="1">
      <alignment horizontal="center" vertical="center" wrapText="1"/>
    </xf>
    <xf numFmtId="0" fontId="9" fillId="20" borderId="91" xfId="0" applyFont="1" applyFill="1" applyBorder="1" applyAlignment="1">
      <alignment horizontal="center" vertical="center" wrapText="1"/>
    </xf>
    <xf numFmtId="0" fontId="9" fillId="20" borderId="41" xfId="0" applyFont="1" applyFill="1" applyBorder="1" applyAlignment="1">
      <alignment horizontal="center" vertical="center" wrapText="1"/>
    </xf>
    <xf numFmtId="0" fontId="9" fillId="20" borderId="92" xfId="0" applyFont="1" applyFill="1" applyBorder="1" applyAlignment="1">
      <alignment horizontal="center" vertical="center" wrapText="1"/>
    </xf>
    <xf numFmtId="0" fontId="9" fillId="20" borderId="43" xfId="0" applyFont="1" applyFill="1" applyBorder="1" applyAlignment="1">
      <alignment horizontal="center" vertical="center" wrapText="1"/>
    </xf>
    <xf numFmtId="0" fontId="7" fillId="0" borderId="92" xfId="53" applyNumberFormat="1" applyFont="1" applyBorder="1" applyAlignment="1" applyProtection="1">
      <alignment horizontal="left" vertical="top" wrapText="1"/>
      <protection locked="0"/>
    </xf>
    <xf numFmtId="0" fontId="7" fillId="0" borderId="43" xfId="53" applyNumberFormat="1" applyFont="1" applyBorder="1" applyAlignment="1" applyProtection="1">
      <alignment horizontal="left" vertical="top" wrapText="1"/>
      <protection locked="0"/>
    </xf>
    <xf numFmtId="0" fontId="9" fillId="20" borderId="14" xfId="0" applyFont="1" applyFill="1" applyBorder="1" applyAlignment="1">
      <alignment horizontal="center" vertical="center" wrapText="1"/>
    </xf>
    <xf numFmtId="0" fontId="9" fillId="20" borderId="64" xfId="53" applyFont="1" applyFill="1" applyBorder="1" applyAlignment="1">
      <alignment horizontal="center" wrapText="1"/>
      <protection/>
    </xf>
    <xf numFmtId="0" fontId="9" fillId="20" borderId="80" xfId="53" applyFont="1" applyFill="1" applyBorder="1" applyAlignment="1">
      <alignment horizontal="center" wrapText="1"/>
      <protection/>
    </xf>
    <xf numFmtId="0" fontId="41" fillId="20" borderId="0" xfId="0" applyFont="1" applyFill="1" applyAlignment="1">
      <alignment vertical="center" wrapText="1"/>
    </xf>
    <xf numFmtId="0" fontId="22" fillId="0" borderId="34" xfId="53" applyFont="1" applyBorder="1" applyAlignment="1" applyProtection="1">
      <alignment horizont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F5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42.57421875" style="300" bestFit="1" customWidth="1"/>
    <col min="2" max="2" width="13.140625" style="300" customWidth="1"/>
    <col min="3" max="3" width="17.8515625" style="300" customWidth="1"/>
    <col min="4" max="6" width="13.140625" style="300" customWidth="1"/>
    <col min="7" max="16384" width="9.140625" style="300" customWidth="1"/>
  </cols>
  <sheetData>
    <row r="2" spans="1:2" ht="15.75">
      <c r="A2" s="304" t="s">
        <v>150</v>
      </c>
      <c r="B2" s="305">
        <v>2013</v>
      </c>
    </row>
    <row r="3" spans="2:6" ht="12.75">
      <c r="B3" s="303">
        <f>C3-1</f>
        <v>2011</v>
      </c>
      <c r="C3" s="303">
        <f>D3-1</f>
        <v>2012</v>
      </c>
      <c r="D3" s="303">
        <f>B2</f>
        <v>2013</v>
      </c>
      <c r="E3" s="303">
        <f>D3+1</f>
        <v>2014</v>
      </c>
      <c r="F3" s="303">
        <f>E3+1</f>
        <v>2015</v>
      </c>
    </row>
    <row r="4" spans="1:6" ht="31.5">
      <c r="A4" s="304" t="s">
        <v>152</v>
      </c>
      <c r="B4" s="306" t="s">
        <v>151</v>
      </c>
      <c r="C4" s="307" t="s">
        <v>219</v>
      </c>
      <c r="D4" s="307" t="s">
        <v>154</v>
      </c>
      <c r="E4" s="307" t="s">
        <v>153</v>
      </c>
      <c r="F4" s="308" t="s">
        <v>153</v>
      </c>
    </row>
    <row r="5" spans="2:6" ht="25.5">
      <c r="B5" s="46" t="str">
        <f>B3&amp;" ("&amp;B4&amp;")"</f>
        <v>2011 (Звіт)</v>
      </c>
      <c r="C5" s="46" t="str">
        <f>C3&amp;" ("&amp;C4&amp;")"</f>
        <v>2012 (Затверджено на рік)</v>
      </c>
      <c r="D5" s="46" t="str">
        <f>D3&amp;" ("&amp;D4&amp;")"</f>
        <v>2013 (Проект)</v>
      </c>
      <c r="E5" s="46" t="str">
        <f>E3&amp;" ("&amp;E4&amp;")"</f>
        <v>2014 (Прогноз)</v>
      </c>
      <c r="F5" s="46" t="str">
        <f>F3&amp;" ("&amp;F4&amp;")"</f>
        <v>2015 (Прогноз)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M68"/>
  <sheetViews>
    <sheetView tabSelected="1" view="pageBreakPreview" zoomScale="115" zoomScaleSheetLayoutView="115" zoomScalePageLayoutView="0" workbookViewId="0" topLeftCell="A52">
      <selection activeCell="H64" sqref="H64:H66"/>
    </sheetView>
  </sheetViews>
  <sheetFormatPr defaultColWidth="9.140625" defaultRowHeight="15"/>
  <cols>
    <col min="1" max="1" width="9.140625" style="1" customWidth="1"/>
    <col min="2" max="2" width="43.140625" style="1" customWidth="1"/>
    <col min="3" max="3" width="12.7109375" style="1" customWidth="1"/>
    <col min="4" max="4" width="14.8515625" style="1" customWidth="1"/>
    <col min="5" max="5" width="12.7109375" style="1" customWidth="1"/>
    <col min="6" max="6" width="13.00390625" style="1" customWidth="1"/>
    <col min="7" max="7" width="16.57421875" style="1" customWidth="1"/>
    <col min="8" max="8" width="12.421875" style="1" customWidth="1"/>
    <col min="9" max="9" width="17.8515625" style="1" customWidth="1"/>
    <col min="10" max="10" width="11.00390625" style="1" customWidth="1"/>
    <col min="11" max="11" width="11.28125" style="1" customWidth="1"/>
    <col min="12" max="12" width="15.7109375" style="1" customWidth="1"/>
    <col min="13" max="16384" width="9.140625" style="1" customWidth="1"/>
  </cols>
  <sheetData>
    <row r="1" spans="1:13" ht="15.75">
      <c r="A1" s="203" t="str">
        <f>"12.2. Кредиторська заборгованість за загальним фондом міського бюджету у "&amp;Параметри!C3&amp;"-"&amp;Параметри!D3&amp;" роках:"</f>
        <v>12.2. Кредиторська заборгованість за загальним фондом міського бюджету у 2012-2013 роках: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366" t="s">
        <v>117</v>
      </c>
    </row>
    <row r="2" spans="1:13" ht="12.75">
      <c r="A2" s="422" t="s">
        <v>159</v>
      </c>
      <c r="B2" s="423" t="s">
        <v>158</v>
      </c>
      <c r="C2" s="464" t="str">
        <f>Параметри!C3&amp;" рік"</f>
        <v>2012 рік</v>
      </c>
      <c r="D2" s="465"/>
      <c r="E2" s="465"/>
      <c r="F2" s="465"/>
      <c r="G2" s="466"/>
      <c r="H2" s="464" t="str">
        <f>Параметри!D3&amp;" рік"</f>
        <v>2013 рік</v>
      </c>
      <c r="I2" s="465"/>
      <c r="J2" s="465"/>
      <c r="K2" s="465"/>
      <c r="L2" s="466"/>
      <c r="M2" s="366" t="s">
        <v>117</v>
      </c>
    </row>
    <row r="3" spans="1:13" ht="41.25" customHeight="1">
      <c r="A3" s="417"/>
      <c r="B3" s="424"/>
      <c r="C3" s="417" t="str">
        <f>"Затверджено на "&amp;Параметри!C3&amp;" рік з урахуванням внесених змін"</f>
        <v>Затверджено на 2012 рік з урахуванням внесених змін</v>
      </c>
      <c r="D3" s="418" t="str">
        <f>"Кредиторська заборгованість на 01.01."&amp;Параметри!C3</f>
        <v>Кредиторська заборгованість на 01.01.2012</v>
      </c>
      <c r="E3" s="418" t="s">
        <v>161</v>
      </c>
      <c r="F3" s="418"/>
      <c r="G3" s="424" t="s">
        <v>163</v>
      </c>
      <c r="H3" s="417" t="s">
        <v>162</v>
      </c>
      <c r="I3" s="418" t="str">
        <f>"Можлива кредиторська заборгованість на 01.01."&amp;Параметри!D3&amp;"
(4-5-6)"</f>
        <v>Можлива кредиторська заборгованість на 01.01.2013
(4-5-6)</v>
      </c>
      <c r="J3" s="418" t="s">
        <v>161</v>
      </c>
      <c r="K3" s="418"/>
      <c r="L3" s="424" t="s">
        <v>160</v>
      </c>
      <c r="M3" s="366" t="s">
        <v>117</v>
      </c>
    </row>
    <row r="4" spans="1:13" ht="36.75" customHeight="1">
      <c r="A4" s="463"/>
      <c r="B4" s="462"/>
      <c r="C4" s="463"/>
      <c r="D4" s="467"/>
      <c r="E4" s="310" t="s">
        <v>26</v>
      </c>
      <c r="F4" s="310" t="s">
        <v>25</v>
      </c>
      <c r="G4" s="462"/>
      <c r="H4" s="463"/>
      <c r="I4" s="467"/>
      <c r="J4" s="310" t="s">
        <v>26</v>
      </c>
      <c r="K4" s="310" t="s">
        <v>25</v>
      </c>
      <c r="L4" s="462"/>
      <c r="M4" s="366" t="s">
        <v>117</v>
      </c>
    </row>
    <row r="5" spans="1:13" ht="12.75">
      <c r="A5" s="278">
        <v>1</v>
      </c>
      <c r="B5" s="279">
        <v>2</v>
      </c>
      <c r="C5" s="278">
        <v>3</v>
      </c>
      <c r="D5" s="280">
        <v>4</v>
      </c>
      <c r="E5" s="280">
        <v>5</v>
      </c>
      <c r="F5" s="280">
        <v>6</v>
      </c>
      <c r="G5" s="279">
        <v>7</v>
      </c>
      <c r="H5" s="278">
        <v>8</v>
      </c>
      <c r="I5" s="280">
        <v>9</v>
      </c>
      <c r="J5" s="280">
        <v>10</v>
      </c>
      <c r="K5" s="280">
        <v>11</v>
      </c>
      <c r="L5" s="279">
        <v>12</v>
      </c>
      <c r="M5" s="366" t="s">
        <v>117</v>
      </c>
    </row>
    <row r="6" spans="1:13" ht="12.75">
      <c r="A6" s="66">
        <v>2000</v>
      </c>
      <c r="B6" s="67" t="s">
        <v>80</v>
      </c>
      <c r="C6" s="4">
        <f>C7+C11+C27+C30+C34+C38+C39</f>
        <v>0</v>
      </c>
      <c r="D6" s="7">
        <f>D7+D11+D27+D30+D34+D38</f>
        <v>0</v>
      </c>
      <c r="E6" s="7">
        <f aca="true" t="shared" si="0" ref="E6:K6">E7+E11+E27+E30+E34+E38</f>
        <v>0</v>
      </c>
      <c r="F6" s="7">
        <f t="shared" si="0"/>
        <v>0</v>
      </c>
      <c r="G6" s="128">
        <f>C6-E6</f>
        <v>0</v>
      </c>
      <c r="H6" s="7">
        <f t="shared" si="0"/>
        <v>0</v>
      </c>
      <c r="I6" s="128">
        <f>D6-E6-F6</f>
        <v>0</v>
      </c>
      <c r="J6" s="7">
        <f t="shared" si="0"/>
        <v>0</v>
      </c>
      <c r="K6" s="7">
        <f t="shared" si="0"/>
        <v>0</v>
      </c>
      <c r="L6" s="7">
        <f>H6-J6</f>
        <v>0</v>
      </c>
      <c r="M6" s="366">
        <f aca="true" t="shared" si="1" ref="M6:M38">IF(OR(C6&lt;&gt;0,D6&lt;&gt;0,E6&lt;&gt;0,F6&lt;&gt;0,J6&lt;&gt;0,H6&lt;&gt;0,I6&lt;&gt;0,K6&lt;&gt;0),"Для друку","")</f>
      </c>
    </row>
    <row r="7" spans="1:13" ht="12.75">
      <c r="A7" s="52">
        <v>2100</v>
      </c>
      <c r="B7" s="51" t="s">
        <v>201</v>
      </c>
      <c r="C7" s="6">
        <f>C8+C10</f>
        <v>0</v>
      </c>
      <c r="D7" s="7">
        <f>D8+D10</f>
        <v>0</v>
      </c>
      <c r="E7" s="7">
        <f aca="true" t="shared" si="2" ref="E7:K7">E8+E10</f>
        <v>0</v>
      </c>
      <c r="F7" s="7">
        <f t="shared" si="2"/>
        <v>0</v>
      </c>
      <c r="G7" s="128">
        <f>C7-E7</f>
        <v>0</v>
      </c>
      <c r="H7" s="7">
        <f t="shared" si="2"/>
        <v>0</v>
      </c>
      <c r="I7" s="128">
        <f>D7-E7-F7</f>
        <v>0</v>
      </c>
      <c r="J7" s="7">
        <f t="shared" si="2"/>
        <v>0</v>
      </c>
      <c r="K7" s="7">
        <f t="shared" si="2"/>
        <v>0</v>
      </c>
      <c r="L7" s="7">
        <f aca="true" t="shared" si="3" ref="L7:L68">H7-J7</f>
        <v>0</v>
      </c>
      <c r="M7" s="366">
        <f t="shared" si="1"/>
      </c>
    </row>
    <row r="8" spans="1:13" ht="12.75">
      <c r="A8" s="49">
        <v>2110</v>
      </c>
      <c r="B8" s="50" t="s">
        <v>202</v>
      </c>
      <c r="C8" s="9">
        <f>SUM(C9:C9)</f>
        <v>0</v>
      </c>
      <c r="D8" s="10">
        <f>SUM(D9:D9)</f>
        <v>0</v>
      </c>
      <c r="E8" s="10">
        <f aca="true" t="shared" si="4" ref="E8:K8">SUM(E9:E9)</f>
        <v>0</v>
      </c>
      <c r="F8" s="10">
        <f t="shared" si="4"/>
        <v>0</v>
      </c>
      <c r="G8" s="122">
        <f>C8-E8</f>
        <v>0</v>
      </c>
      <c r="H8" s="10">
        <f t="shared" si="4"/>
        <v>0</v>
      </c>
      <c r="I8" s="122">
        <f>D8-E8-F8</f>
        <v>0</v>
      </c>
      <c r="J8" s="10">
        <f t="shared" si="4"/>
        <v>0</v>
      </c>
      <c r="K8" s="10">
        <f t="shared" si="4"/>
        <v>0</v>
      </c>
      <c r="L8" s="10">
        <f t="shared" si="3"/>
        <v>0</v>
      </c>
      <c r="M8" s="366">
        <f t="shared" si="1"/>
      </c>
    </row>
    <row r="9" spans="1:13" ht="12.75">
      <c r="A9" s="49">
        <v>2111</v>
      </c>
      <c r="B9" s="50" t="s">
        <v>81</v>
      </c>
      <c r="C9" s="145">
        <f>'Запит 2-5'!F10</f>
        <v>0</v>
      </c>
      <c r="D9" s="144">
        <f>'Запит 2-12'!F10</f>
        <v>0</v>
      </c>
      <c r="E9" s="272"/>
      <c r="F9" s="272"/>
      <c r="G9" s="122">
        <f>C9-E9</f>
        <v>0</v>
      </c>
      <c r="H9" s="144">
        <f>'Запит 2-5'!I10</f>
        <v>0</v>
      </c>
      <c r="I9" s="122">
        <f>D9-E9-F9</f>
        <v>0</v>
      </c>
      <c r="J9" s="272"/>
      <c r="K9" s="272"/>
      <c r="L9" s="10">
        <f t="shared" si="3"/>
        <v>0</v>
      </c>
      <c r="M9" s="366">
        <f t="shared" si="1"/>
      </c>
    </row>
    <row r="10" spans="1:13" ht="12.75">
      <c r="A10" s="49">
        <v>2120</v>
      </c>
      <c r="B10" s="50" t="s">
        <v>203</v>
      </c>
      <c r="C10" s="145">
        <f>'Запит 2-5'!F11</f>
        <v>0</v>
      </c>
      <c r="D10" s="144">
        <f>'Запит 2-12'!F11</f>
        <v>0</v>
      </c>
      <c r="E10" s="272"/>
      <c r="F10" s="272"/>
      <c r="G10" s="122">
        <f aca="true" t="shared" si="5" ref="G10:G68">C10-E10</f>
        <v>0</v>
      </c>
      <c r="H10" s="144">
        <f>'Запит 2-5'!I11</f>
        <v>0</v>
      </c>
      <c r="I10" s="122">
        <f aca="true" t="shared" si="6" ref="I10:I68">D10-E10-F10</f>
        <v>0</v>
      </c>
      <c r="J10" s="272"/>
      <c r="K10" s="272"/>
      <c r="L10" s="10">
        <f t="shared" si="3"/>
        <v>0</v>
      </c>
      <c r="M10" s="366">
        <f t="shared" si="1"/>
      </c>
    </row>
    <row r="11" spans="1:13" ht="12.75">
      <c r="A11" s="52">
        <v>2200</v>
      </c>
      <c r="B11" s="51" t="s">
        <v>204</v>
      </c>
      <c r="C11" s="7">
        <f>SUM(C12:C18)+C24</f>
        <v>0</v>
      </c>
      <c r="D11" s="7">
        <f>SUM(D12:D18)+D24</f>
        <v>0</v>
      </c>
      <c r="E11" s="7">
        <f aca="true" t="shared" si="7" ref="E11:K11">SUM(E12:E18)+E24</f>
        <v>0</v>
      </c>
      <c r="F11" s="7">
        <f t="shared" si="7"/>
        <v>0</v>
      </c>
      <c r="G11" s="128">
        <f t="shared" si="5"/>
        <v>0</v>
      </c>
      <c r="H11" s="7">
        <f t="shared" si="7"/>
        <v>0</v>
      </c>
      <c r="I11" s="128">
        <f t="shared" si="6"/>
        <v>0</v>
      </c>
      <c r="J11" s="7">
        <f t="shared" si="7"/>
        <v>0</v>
      </c>
      <c r="K11" s="7">
        <f t="shared" si="7"/>
        <v>0</v>
      </c>
      <c r="L11" s="7">
        <f t="shared" si="3"/>
        <v>0</v>
      </c>
      <c r="M11" s="366">
        <f t="shared" si="1"/>
      </c>
    </row>
    <row r="12" spans="1:13" ht="12.75">
      <c r="A12" s="49">
        <v>2210</v>
      </c>
      <c r="B12" s="50" t="s">
        <v>205</v>
      </c>
      <c r="C12" s="145">
        <f>'Запит 2-5'!F13</f>
        <v>0</v>
      </c>
      <c r="D12" s="144">
        <f>'Запит 2-12'!F13</f>
        <v>0</v>
      </c>
      <c r="E12" s="272"/>
      <c r="F12" s="272"/>
      <c r="G12" s="122">
        <f t="shared" si="5"/>
        <v>0</v>
      </c>
      <c r="H12" s="144">
        <f>'Запит 2-5'!I13</f>
        <v>0</v>
      </c>
      <c r="I12" s="122">
        <f t="shared" si="6"/>
        <v>0</v>
      </c>
      <c r="J12" s="272"/>
      <c r="K12" s="272"/>
      <c r="L12" s="10">
        <f t="shared" si="3"/>
        <v>0</v>
      </c>
      <c r="M12" s="366">
        <f t="shared" si="1"/>
      </c>
    </row>
    <row r="13" spans="1:13" ht="12.75">
      <c r="A13" s="49">
        <v>2220</v>
      </c>
      <c r="B13" s="50" t="s">
        <v>82</v>
      </c>
      <c r="C13" s="145">
        <f>'Запит 2-5'!F14</f>
        <v>0</v>
      </c>
      <c r="D13" s="144">
        <f>'Запит 2-12'!F14</f>
        <v>0</v>
      </c>
      <c r="E13" s="272"/>
      <c r="F13" s="272"/>
      <c r="G13" s="122">
        <f t="shared" si="5"/>
        <v>0</v>
      </c>
      <c r="H13" s="144">
        <f>'Запит 2-5'!I14</f>
        <v>0</v>
      </c>
      <c r="I13" s="122">
        <f t="shared" si="6"/>
        <v>0</v>
      </c>
      <c r="J13" s="272"/>
      <c r="K13" s="272"/>
      <c r="L13" s="10">
        <f t="shared" si="3"/>
        <v>0</v>
      </c>
      <c r="M13" s="366">
        <f t="shared" si="1"/>
      </c>
    </row>
    <row r="14" spans="1:13" ht="12.75">
      <c r="A14" s="49">
        <v>2230</v>
      </c>
      <c r="B14" s="50" t="s">
        <v>83</v>
      </c>
      <c r="C14" s="145">
        <f>'Запит 2-5'!F15</f>
        <v>0</v>
      </c>
      <c r="D14" s="144">
        <f>'Запит 2-12'!F15</f>
        <v>0</v>
      </c>
      <c r="E14" s="272"/>
      <c r="F14" s="272"/>
      <c r="G14" s="122">
        <f t="shared" si="5"/>
        <v>0</v>
      </c>
      <c r="H14" s="144">
        <f>'Запит 2-5'!I15</f>
        <v>0</v>
      </c>
      <c r="I14" s="122">
        <f t="shared" si="6"/>
        <v>0</v>
      </c>
      <c r="J14" s="272"/>
      <c r="K14" s="272"/>
      <c r="L14" s="10">
        <f t="shared" si="3"/>
        <v>0</v>
      </c>
      <c r="M14" s="366">
        <f t="shared" si="1"/>
      </c>
    </row>
    <row r="15" spans="1:13" ht="12.75">
      <c r="A15" s="49">
        <v>2240</v>
      </c>
      <c r="B15" s="50" t="s">
        <v>84</v>
      </c>
      <c r="C15" s="145">
        <f>'Запит 2-5'!F16</f>
        <v>0</v>
      </c>
      <c r="D15" s="144">
        <f>'Запит 2-12'!F16</f>
        <v>0</v>
      </c>
      <c r="E15" s="272"/>
      <c r="F15" s="272"/>
      <c r="G15" s="122">
        <f t="shared" si="5"/>
        <v>0</v>
      </c>
      <c r="H15" s="144">
        <f>'Запит 2-5'!I16</f>
        <v>0</v>
      </c>
      <c r="I15" s="122">
        <f t="shared" si="6"/>
        <v>0</v>
      </c>
      <c r="J15" s="272"/>
      <c r="K15" s="272"/>
      <c r="L15" s="10">
        <f t="shared" si="3"/>
        <v>0</v>
      </c>
      <c r="M15" s="366">
        <f t="shared" si="1"/>
      </c>
    </row>
    <row r="16" spans="1:13" ht="12.75">
      <c r="A16" s="49">
        <v>2250</v>
      </c>
      <c r="B16" s="50" t="s">
        <v>86</v>
      </c>
      <c r="C16" s="145">
        <f>'Запит 2-5'!F17</f>
        <v>0</v>
      </c>
      <c r="D16" s="144">
        <f>'Запит 2-12'!F17</f>
        <v>0</v>
      </c>
      <c r="E16" s="272"/>
      <c r="F16" s="272"/>
      <c r="G16" s="122">
        <f t="shared" si="5"/>
        <v>0</v>
      </c>
      <c r="H16" s="144">
        <f>'Запит 2-5'!I17</f>
        <v>0</v>
      </c>
      <c r="I16" s="122">
        <f t="shared" si="6"/>
        <v>0</v>
      </c>
      <c r="J16" s="272"/>
      <c r="K16" s="272"/>
      <c r="L16" s="10">
        <f t="shared" si="3"/>
        <v>0</v>
      </c>
      <c r="M16" s="366">
        <f t="shared" si="1"/>
      </c>
    </row>
    <row r="17" spans="1:13" ht="12.75">
      <c r="A17" s="49">
        <v>2260</v>
      </c>
      <c r="B17" s="50" t="s">
        <v>206</v>
      </c>
      <c r="C17" s="145">
        <f>'Запит 2-5'!F18</f>
        <v>0</v>
      </c>
      <c r="D17" s="144">
        <f>'Запит 2-12'!F18</f>
        <v>0</v>
      </c>
      <c r="E17" s="274"/>
      <c r="F17" s="274"/>
      <c r="G17" s="122">
        <f t="shared" si="5"/>
        <v>0</v>
      </c>
      <c r="H17" s="144">
        <f>'Запит 2-5'!I18</f>
        <v>0</v>
      </c>
      <c r="I17" s="122">
        <f t="shared" si="6"/>
        <v>0</v>
      </c>
      <c r="J17" s="272"/>
      <c r="K17" s="272"/>
      <c r="L17" s="10">
        <f t="shared" si="3"/>
        <v>0</v>
      </c>
      <c r="M17" s="366">
        <f t="shared" si="1"/>
      </c>
    </row>
    <row r="18" spans="1:13" ht="12.75">
      <c r="A18" s="49">
        <v>2270</v>
      </c>
      <c r="B18" s="50" t="s">
        <v>87</v>
      </c>
      <c r="C18" s="9">
        <f>SUM(C19:C23)</f>
        <v>0</v>
      </c>
      <c r="D18" s="10">
        <f>SUM(D19:D23)</f>
        <v>0</v>
      </c>
      <c r="E18" s="10">
        <f aca="true" t="shared" si="8" ref="E18:K18">SUM(E19:E23)</f>
        <v>0</v>
      </c>
      <c r="F18" s="10">
        <f t="shared" si="8"/>
        <v>0</v>
      </c>
      <c r="G18" s="122">
        <f t="shared" si="5"/>
        <v>0</v>
      </c>
      <c r="H18" s="10">
        <f t="shared" si="8"/>
        <v>0</v>
      </c>
      <c r="I18" s="122">
        <f t="shared" si="6"/>
        <v>0</v>
      </c>
      <c r="J18" s="10">
        <f t="shared" si="8"/>
        <v>0</v>
      </c>
      <c r="K18" s="10">
        <f t="shared" si="8"/>
        <v>0</v>
      </c>
      <c r="L18" s="10">
        <f t="shared" si="3"/>
        <v>0</v>
      </c>
      <c r="M18" s="366">
        <f t="shared" si="1"/>
      </c>
    </row>
    <row r="19" spans="1:13" ht="12.75">
      <c r="A19" s="49">
        <v>2271</v>
      </c>
      <c r="B19" s="50" t="s">
        <v>88</v>
      </c>
      <c r="C19" s="145">
        <f>'Запит 2-5'!F20</f>
        <v>0</v>
      </c>
      <c r="D19" s="144">
        <f>'Запит 2-12'!F20</f>
        <v>0</v>
      </c>
      <c r="E19" s="274"/>
      <c r="F19" s="274"/>
      <c r="G19" s="122">
        <f t="shared" si="5"/>
        <v>0</v>
      </c>
      <c r="H19" s="144">
        <f>'Запит 2-5'!I20</f>
        <v>0</v>
      </c>
      <c r="I19" s="122">
        <f t="shared" si="6"/>
        <v>0</v>
      </c>
      <c r="J19" s="272"/>
      <c r="K19" s="272"/>
      <c r="L19" s="10">
        <f t="shared" si="3"/>
        <v>0</v>
      </c>
      <c r="M19" s="366">
        <f t="shared" si="1"/>
      </c>
    </row>
    <row r="20" spans="1:13" ht="12.75">
      <c r="A20" s="49">
        <v>2272</v>
      </c>
      <c r="B20" s="50" t="s">
        <v>89</v>
      </c>
      <c r="C20" s="145">
        <f>'Запит 2-5'!F21</f>
        <v>0</v>
      </c>
      <c r="D20" s="144">
        <f>'Запит 2-12'!F21</f>
        <v>0</v>
      </c>
      <c r="E20" s="274"/>
      <c r="F20" s="274"/>
      <c r="G20" s="122">
        <f t="shared" si="5"/>
        <v>0</v>
      </c>
      <c r="H20" s="144">
        <f>'Запит 2-5'!I21</f>
        <v>0</v>
      </c>
      <c r="I20" s="122">
        <f t="shared" si="6"/>
        <v>0</v>
      </c>
      <c r="J20" s="272"/>
      <c r="K20" s="272"/>
      <c r="L20" s="10">
        <f t="shared" si="3"/>
        <v>0</v>
      </c>
      <c r="M20" s="366">
        <f t="shared" si="1"/>
      </c>
    </row>
    <row r="21" spans="1:13" ht="12.75">
      <c r="A21" s="49">
        <v>2273</v>
      </c>
      <c r="B21" s="50" t="s">
        <v>90</v>
      </c>
      <c r="C21" s="145">
        <f>'Запит 2-5'!F22</f>
        <v>0</v>
      </c>
      <c r="D21" s="144">
        <f>'Запит 2-12'!F22</f>
        <v>0</v>
      </c>
      <c r="E21" s="274"/>
      <c r="F21" s="274"/>
      <c r="G21" s="122">
        <f t="shared" si="5"/>
        <v>0</v>
      </c>
      <c r="H21" s="144">
        <f>'Запит 2-5'!I22</f>
        <v>0</v>
      </c>
      <c r="I21" s="122">
        <f t="shared" si="6"/>
        <v>0</v>
      </c>
      <c r="J21" s="272"/>
      <c r="K21" s="272"/>
      <c r="L21" s="10">
        <f t="shared" si="3"/>
        <v>0</v>
      </c>
      <c r="M21" s="366">
        <f t="shared" si="1"/>
      </c>
    </row>
    <row r="22" spans="1:13" ht="12.75">
      <c r="A22" s="49">
        <v>2274</v>
      </c>
      <c r="B22" s="50" t="s">
        <v>91</v>
      </c>
      <c r="C22" s="145">
        <f>'Запит 2-5'!F23</f>
        <v>0</v>
      </c>
      <c r="D22" s="144">
        <f>'Запит 2-12'!F23</f>
        <v>0</v>
      </c>
      <c r="E22" s="274"/>
      <c r="F22" s="274"/>
      <c r="G22" s="122">
        <f t="shared" si="5"/>
        <v>0</v>
      </c>
      <c r="H22" s="144">
        <f>'Запит 2-5'!I23</f>
        <v>0</v>
      </c>
      <c r="I22" s="122">
        <f t="shared" si="6"/>
        <v>0</v>
      </c>
      <c r="J22" s="272"/>
      <c r="K22" s="272"/>
      <c r="L22" s="10">
        <f t="shared" si="3"/>
        <v>0</v>
      </c>
      <c r="M22" s="366">
        <f t="shared" si="1"/>
      </c>
    </row>
    <row r="23" spans="1:13" ht="12.75">
      <c r="A23" s="49">
        <v>2275</v>
      </c>
      <c r="B23" s="50" t="s">
        <v>92</v>
      </c>
      <c r="C23" s="145">
        <f>'Запит 2-5'!F24</f>
        <v>0</v>
      </c>
      <c r="D23" s="144">
        <f>'Запит 2-12'!F24</f>
        <v>0</v>
      </c>
      <c r="E23" s="274"/>
      <c r="F23" s="274"/>
      <c r="G23" s="122">
        <f t="shared" si="5"/>
        <v>0</v>
      </c>
      <c r="H23" s="144">
        <f>'Запит 2-5'!I24</f>
        <v>0</v>
      </c>
      <c r="I23" s="122">
        <f t="shared" si="6"/>
        <v>0</v>
      </c>
      <c r="J23" s="272"/>
      <c r="K23" s="272"/>
      <c r="L23" s="10">
        <f t="shared" si="3"/>
        <v>0</v>
      </c>
      <c r="M23" s="366">
        <f t="shared" si="1"/>
      </c>
    </row>
    <row r="24" spans="1:13" ht="25.5">
      <c r="A24" s="49">
        <v>2280</v>
      </c>
      <c r="B24" s="50" t="s">
        <v>93</v>
      </c>
      <c r="C24" s="9">
        <f>SUM(C25:C26)</f>
        <v>0</v>
      </c>
      <c r="D24" s="10">
        <f>SUM(D25:D26)</f>
        <v>0</v>
      </c>
      <c r="E24" s="10">
        <f aca="true" t="shared" si="9" ref="E24:K24">SUM(E25:E26)</f>
        <v>0</v>
      </c>
      <c r="F24" s="10">
        <f t="shared" si="9"/>
        <v>0</v>
      </c>
      <c r="G24" s="122">
        <f t="shared" si="5"/>
        <v>0</v>
      </c>
      <c r="H24" s="10">
        <f t="shared" si="9"/>
        <v>0</v>
      </c>
      <c r="I24" s="122">
        <f t="shared" si="6"/>
        <v>0</v>
      </c>
      <c r="J24" s="10">
        <f t="shared" si="9"/>
        <v>0</v>
      </c>
      <c r="K24" s="10">
        <f t="shared" si="9"/>
        <v>0</v>
      </c>
      <c r="L24" s="10">
        <f t="shared" si="3"/>
        <v>0</v>
      </c>
      <c r="M24" s="366">
        <f t="shared" si="1"/>
      </c>
    </row>
    <row r="25" spans="1:13" ht="25.5">
      <c r="A25" s="49">
        <v>2281</v>
      </c>
      <c r="B25" s="50" t="s">
        <v>94</v>
      </c>
      <c r="C25" s="145">
        <f>'Запит 2-5'!F26</f>
        <v>0</v>
      </c>
      <c r="D25" s="144">
        <f>'Запит 2-12'!F26</f>
        <v>0</v>
      </c>
      <c r="E25" s="274"/>
      <c r="F25" s="274"/>
      <c r="G25" s="122">
        <f t="shared" si="5"/>
        <v>0</v>
      </c>
      <c r="H25" s="144">
        <f>'Запит 2-5'!I26</f>
        <v>0</v>
      </c>
      <c r="I25" s="122">
        <f t="shared" si="6"/>
        <v>0</v>
      </c>
      <c r="J25" s="272"/>
      <c r="K25" s="272"/>
      <c r="L25" s="10">
        <f t="shared" si="3"/>
        <v>0</v>
      </c>
      <c r="M25" s="366">
        <f t="shared" si="1"/>
      </c>
    </row>
    <row r="26" spans="1:13" ht="38.25">
      <c r="A26" s="49">
        <v>2282</v>
      </c>
      <c r="B26" s="50" t="s">
        <v>95</v>
      </c>
      <c r="C26" s="145">
        <f>'Запит 2-5'!F27</f>
        <v>0</v>
      </c>
      <c r="D26" s="144">
        <f>'Запит 2-12'!F27</f>
        <v>0</v>
      </c>
      <c r="E26" s="274"/>
      <c r="F26" s="274"/>
      <c r="G26" s="122">
        <f t="shared" si="5"/>
        <v>0</v>
      </c>
      <c r="H26" s="144">
        <f>'Запит 2-5'!I27</f>
        <v>0</v>
      </c>
      <c r="I26" s="122">
        <f t="shared" si="6"/>
        <v>0</v>
      </c>
      <c r="J26" s="272"/>
      <c r="K26" s="272"/>
      <c r="L26" s="10">
        <f t="shared" si="3"/>
        <v>0</v>
      </c>
      <c r="M26" s="366">
        <f t="shared" si="1"/>
      </c>
    </row>
    <row r="27" spans="1:13" ht="12.75">
      <c r="A27" s="52">
        <v>2400</v>
      </c>
      <c r="B27" s="51" t="s">
        <v>207</v>
      </c>
      <c r="C27" s="6">
        <f>SUM(C28:C29)</f>
        <v>0</v>
      </c>
      <c r="D27" s="7">
        <f>SUM(D28:D29)</f>
        <v>0</v>
      </c>
      <c r="E27" s="7">
        <f aca="true" t="shared" si="10" ref="E27:K27">SUM(E28:E29)</f>
        <v>0</v>
      </c>
      <c r="F27" s="7">
        <f t="shared" si="10"/>
        <v>0</v>
      </c>
      <c r="G27" s="128">
        <f t="shared" si="5"/>
        <v>0</v>
      </c>
      <c r="H27" s="7">
        <f t="shared" si="10"/>
        <v>0</v>
      </c>
      <c r="I27" s="128">
        <f t="shared" si="6"/>
        <v>0</v>
      </c>
      <c r="J27" s="7">
        <f t="shared" si="10"/>
        <v>0</v>
      </c>
      <c r="K27" s="7">
        <f t="shared" si="10"/>
        <v>0</v>
      </c>
      <c r="L27" s="7">
        <f t="shared" si="3"/>
        <v>0</v>
      </c>
      <c r="M27" s="366">
        <f t="shared" si="1"/>
      </c>
    </row>
    <row r="28" spans="1:13" ht="12.75">
      <c r="A28" s="49">
        <v>2410</v>
      </c>
      <c r="B28" s="50" t="s">
        <v>208</v>
      </c>
      <c r="C28" s="145">
        <f>'Запит 2-5'!F29</f>
        <v>0</v>
      </c>
      <c r="D28" s="144">
        <f>'Запит 2-12'!F29</f>
        <v>0</v>
      </c>
      <c r="E28" s="274"/>
      <c r="F28" s="274"/>
      <c r="G28" s="122">
        <f t="shared" si="5"/>
        <v>0</v>
      </c>
      <c r="H28" s="144">
        <f>'Запит 2-5'!I29</f>
        <v>0</v>
      </c>
      <c r="I28" s="122">
        <f t="shared" si="6"/>
        <v>0</v>
      </c>
      <c r="J28" s="272"/>
      <c r="K28" s="272"/>
      <c r="L28" s="10">
        <f t="shared" si="3"/>
        <v>0</v>
      </c>
      <c r="M28" s="366">
        <f t="shared" si="1"/>
      </c>
    </row>
    <row r="29" spans="1:13" ht="12.75">
      <c r="A29" s="49">
        <v>2420</v>
      </c>
      <c r="B29" s="50" t="s">
        <v>209</v>
      </c>
      <c r="C29" s="145">
        <f>'Запит 2-5'!F30</f>
        <v>0</v>
      </c>
      <c r="D29" s="144">
        <f>'Запит 2-12'!F30</f>
        <v>0</v>
      </c>
      <c r="E29" s="276"/>
      <c r="F29" s="276"/>
      <c r="G29" s="122">
        <f t="shared" si="5"/>
        <v>0</v>
      </c>
      <c r="H29" s="144">
        <f>'Запит 2-5'!I30</f>
        <v>0</v>
      </c>
      <c r="I29" s="122">
        <f t="shared" si="6"/>
        <v>0</v>
      </c>
      <c r="J29" s="272"/>
      <c r="K29" s="272"/>
      <c r="L29" s="10">
        <f t="shared" si="3"/>
        <v>0</v>
      </c>
      <c r="M29" s="366">
        <f t="shared" si="1"/>
      </c>
    </row>
    <row r="30" spans="1:13" ht="12.75">
      <c r="A30" s="52">
        <v>2600</v>
      </c>
      <c r="B30" s="51" t="s">
        <v>210</v>
      </c>
      <c r="C30" s="6">
        <f>SUM(C31:C33)</f>
        <v>0</v>
      </c>
      <c r="D30" s="7">
        <f>SUM(D31:D33)</f>
        <v>0</v>
      </c>
      <c r="E30" s="7">
        <f aca="true" t="shared" si="11" ref="E30:K30">SUM(E31:E33)</f>
        <v>0</v>
      </c>
      <c r="F30" s="7">
        <f t="shared" si="11"/>
        <v>0</v>
      </c>
      <c r="G30" s="128">
        <f t="shared" si="5"/>
        <v>0</v>
      </c>
      <c r="H30" s="7">
        <f t="shared" si="11"/>
        <v>0</v>
      </c>
      <c r="I30" s="128">
        <f t="shared" si="6"/>
        <v>0</v>
      </c>
      <c r="J30" s="7">
        <f t="shared" si="11"/>
        <v>0</v>
      </c>
      <c r="K30" s="7">
        <f t="shared" si="11"/>
        <v>0</v>
      </c>
      <c r="L30" s="7">
        <f t="shared" si="3"/>
        <v>0</v>
      </c>
      <c r="M30" s="366">
        <f t="shared" si="1"/>
      </c>
    </row>
    <row r="31" spans="1:13" ht="25.5">
      <c r="A31" s="49">
        <v>2610</v>
      </c>
      <c r="B31" s="50" t="s">
        <v>96</v>
      </c>
      <c r="C31" s="145">
        <f>'Запит 2-5'!F32</f>
        <v>0</v>
      </c>
      <c r="D31" s="144">
        <f>'Запит 2-12'!F32</f>
        <v>0</v>
      </c>
      <c r="E31" s="274"/>
      <c r="F31" s="274"/>
      <c r="G31" s="122">
        <f t="shared" si="5"/>
        <v>0</v>
      </c>
      <c r="H31" s="144">
        <f>'Запит 2-5'!I32</f>
        <v>0</v>
      </c>
      <c r="I31" s="122">
        <f t="shared" si="6"/>
        <v>0</v>
      </c>
      <c r="J31" s="272"/>
      <c r="K31" s="272"/>
      <c r="L31" s="10">
        <f t="shared" si="3"/>
        <v>0</v>
      </c>
      <c r="M31" s="366"/>
    </row>
    <row r="32" spans="1:13" ht="25.5">
      <c r="A32" s="49">
        <v>2620</v>
      </c>
      <c r="B32" s="50" t="s">
        <v>97</v>
      </c>
      <c r="C32" s="145">
        <f>'Запит 2-5'!F33</f>
        <v>0</v>
      </c>
      <c r="D32" s="144">
        <f>'Запит 2-12'!F33</f>
        <v>0</v>
      </c>
      <c r="E32" s="274"/>
      <c r="F32" s="274"/>
      <c r="G32" s="122">
        <f t="shared" si="5"/>
        <v>0</v>
      </c>
      <c r="H32" s="144">
        <f>'Запит 2-5'!I33</f>
        <v>0</v>
      </c>
      <c r="I32" s="122">
        <f t="shared" si="6"/>
        <v>0</v>
      </c>
      <c r="J32" s="272"/>
      <c r="K32" s="272"/>
      <c r="L32" s="10">
        <f t="shared" si="3"/>
        <v>0</v>
      </c>
      <c r="M32" s="366">
        <f t="shared" si="1"/>
      </c>
    </row>
    <row r="33" spans="1:13" ht="25.5">
      <c r="A33" s="49">
        <v>2630</v>
      </c>
      <c r="B33" s="50" t="s">
        <v>211</v>
      </c>
      <c r="C33" s="145">
        <f>'Запит 2-5'!F34</f>
        <v>0</v>
      </c>
      <c r="D33" s="144">
        <f>'Запит 2-12'!F34</f>
        <v>0</v>
      </c>
      <c r="E33" s="274"/>
      <c r="F33" s="274"/>
      <c r="G33" s="122">
        <f t="shared" si="5"/>
        <v>0</v>
      </c>
      <c r="H33" s="144">
        <f>'Запит 2-5'!I34</f>
        <v>0</v>
      </c>
      <c r="I33" s="122">
        <f t="shared" si="6"/>
        <v>0</v>
      </c>
      <c r="J33" s="272"/>
      <c r="K33" s="272"/>
      <c r="L33" s="10">
        <f t="shared" si="3"/>
        <v>0</v>
      </c>
      <c r="M33" s="366">
        <f t="shared" si="1"/>
      </c>
    </row>
    <row r="34" spans="1:13" ht="12.75">
      <c r="A34" s="52">
        <v>2700</v>
      </c>
      <c r="B34" s="51" t="s">
        <v>212</v>
      </c>
      <c r="C34" s="6">
        <f>SUM(C35:C37)</f>
        <v>0</v>
      </c>
      <c r="D34" s="7">
        <f>SUM(D35:D37)</f>
        <v>0</v>
      </c>
      <c r="E34" s="7">
        <f aca="true" t="shared" si="12" ref="E34:K34">SUM(E35:E37)</f>
        <v>0</v>
      </c>
      <c r="F34" s="7">
        <f t="shared" si="12"/>
        <v>0</v>
      </c>
      <c r="G34" s="128">
        <f t="shared" si="5"/>
        <v>0</v>
      </c>
      <c r="H34" s="7">
        <f t="shared" si="12"/>
        <v>0</v>
      </c>
      <c r="I34" s="128">
        <f t="shared" si="6"/>
        <v>0</v>
      </c>
      <c r="J34" s="7">
        <f t="shared" si="12"/>
        <v>0</v>
      </c>
      <c r="K34" s="7">
        <f t="shared" si="12"/>
        <v>0</v>
      </c>
      <c r="L34" s="7">
        <f t="shared" si="3"/>
        <v>0</v>
      </c>
      <c r="M34" s="366">
        <f t="shared" si="1"/>
      </c>
    </row>
    <row r="35" spans="1:13" ht="12.75">
      <c r="A35" s="49">
        <v>2710</v>
      </c>
      <c r="B35" s="50" t="s">
        <v>98</v>
      </c>
      <c r="C35" s="145">
        <f>'Запит 2-5'!F36</f>
        <v>0</v>
      </c>
      <c r="D35" s="144">
        <f>'Запит 2-12'!F36</f>
        <v>0</v>
      </c>
      <c r="E35" s="274"/>
      <c r="F35" s="274"/>
      <c r="G35" s="122">
        <f t="shared" si="5"/>
        <v>0</v>
      </c>
      <c r="H35" s="144">
        <f>'Запит 2-5'!I36</f>
        <v>0</v>
      </c>
      <c r="I35" s="122">
        <f t="shared" si="6"/>
        <v>0</v>
      </c>
      <c r="J35" s="272"/>
      <c r="K35" s="272"/>
      <c r="L35" s="10">
        <f t="shared" si="3"/>
        <v>0</v>
      </c>
      <c r="M35" s="366">
        <f t="shared" si="1"/>
      </c>
    </row>
    <row r="36" spans="1:13" ht="12.75">
      <c r="A36" s="49">
        <v>2720</v>
      </c>
      <c r="B36" s="50" t="s">
        <v>99</v>
      </c>
      <c r="C36" s="145">
        <f>'Запит 2-5'!F37</f>
        <v>0</v>
      </c>
      <c r="D36" s="144">
        <f>'Запит 2-12'!F37</f>
        <v>0</v>
      </c>
      <c r="E36" s="274"/>
      <c r="F36" s="274"/>
      <c r="G36" s="122">
        <f t="shared" si="5"/>
        <v>0</v>
      </c>
      <c r="H36" s="144">
        <f>'Запит 2-5'!I37</f>
        <v>0</v>
      </c>
      <c r="I36" s="122">
        <f t="shared" si="6"/>
        <v>0</v>
      </c>
      <c r="J36" s="272"/>
      <c r="K36" s="272"/>
      <c r="L36" s="10">
        <f t="shared" si="3"/>
        <v>0</v>
      </c>
      <c r="M36" s="366">
        <f t="shared" si="1"/>
      </c>
    </row>
    <row r="37" spans="1:13" ht="12.75">
      <c r="A37" s="49">
        <v>2730</v>
      </c>
      <c r="B37" s="50" t="s">
        <v>100</v>
      </c>
      <c r="C37" s="145">
        <f>'Запит 2-5'!F38</f>
        <v>0</v>
      </c>
      <c r="D37" s="144">
        <f>'Запит 2-12'!F38</f>
        <v>0</v>
      </c>
      <c r="E37" s="274"/>
      <c r="F37" s="274"/>
      <c r="G37" s="122">
        <f t="shared" si="5"/>
        <v>0</v>
      </c>
      <c r="H37" s="144">
        <f>'Запит 2-5'!I38</f>
        <v>0</v>
      </c>
      <c r="I37" s="122">
        <f t="shared" si="6"/>
        <v>0</v>
      </c>
      <c r="J37" s="272"/>
      <c r="K37" s="272"/>
      <c r="L37" s="10">
        <f t="shared" si="3"/>
        <v>0</v>
      </c>
      <c r="M37" s="366">
        <f t="shared" si="1"/>
      </c>
    </row>
    <row r="38" spans="1:13" ht="12.75">
      <c r="A38" s="52">
        <v>2800</v>
      </c>
      <c r="B38" s="51" t="s">
        <v>85</v>
      </c>
      <c r="C38" s="145">
        <f>'Запит 2-5'!F39</f>
        <v>0</v>
      </c>
      <c r="D38" s="144">
        <f>'Запит 2-12'!F39</f>
        <v>0</v>
      </c>
      <c r="E38" s="274"/>
      <c r="F38" s="274"/>
      <c r="G38" s="122">
        <f t="shared" si="5"/>
        <v>0</v>
      </c>
      <c r="H38" s="144">
        <f>'Запит 2-5'!I39</f>
        <v>0</v>
      </c>
      <c r="I38" s="122">
        <f t="shared" si="6"/>
        <v>0</v>
      </c>
      <c r="J38" s="272"/>
      <c r="K38" s="272"/>
      <c r="L38" s="10">
        <f t="shared" si="3"/>
        <v>0</v>
      </c>
      <c r="M38" s="366">
        <f t="shared" si="1"/>
      </c>
    </row>
    <row r="39" spans="1:13" ht="12.75">
      <c r="A39" s="52">
        <v>2900</v>
      </c>
      <c r="B39" s="51" t="s">
        <v>115</v>
      </c>
      <c r="C39" s="145">
        <f>'Запит 2-5'!F40</f>
        <v>0</v>
      </c>
      <c r="D39" s="127" t="s">
        <v>30</v>
      </c>
      <c r="E39" s="127" t="s">
        <v>30</v>
      </c>
      <c r="F39" s="127" t="s">
        <v>30</v>
      </c>
      <c r="G39" s="127" t="s">
        <v>30</v>
      </c>
      <c r="H39" s="127" t="s">
        <v>30</v>
      </c>
      <c r="I39" s="127" t="s">
        <v>30</v>
      </c>
      <c r="J39" s="127" t="s">
        <v>30</v>
      </c>
      <c r="K39" s="127" t="s">
        <v>30</v>
      </c>
      <c r="L39" s="127" t="s">
        <v>30</v>
      </c>
      <c r="M39" s="366">
        <f>IF(OR(C39&lt;&gt;0),"Для друку","")</f>
      </c>
    </row>
    <row r="40" spans="1:13" ht="12.75">
      <c r="A40" s="52">
        <v>3000</v>
      </c>
      <c r="B40" s="51" t="s">
        <v>101</v>
      </c>
      <c r="C40" s="6">
        <f>C41+C53+C54+C55</f>
        <v>0</v>
      </c>
      <c r="D40" s="7">
        <f>D41+D53+D54+D55</f>
        <v>0</v>
      </c>
      <c r="E40" s="7">
        <f aca="true" t="shared" si="13" ref="E40:K40">E41+E53+E54+E55</f>
        <v>0</v>
      </c>
      <c r="F40" s="7">
        <f t="shared" si="13"/>
        <v>0</v>
      </c>
      <c r="G40" s="128">
        <f t="shared" si="5"/>
        <v>0</v>
      </c>
      <c r="H40" s="7">
        <f t="shared" si="13"/>
        <v>0</v>
      </c>
      <c r="I40" s="128">
        <f t="shared" si="6"/>
        <v>0</v>
      </c>
      <c r="J40" s="7">
        <f t="shared" si="13"/>
        <v>0</v>
      </c>
      <c r="K40" s="7">
        <f t="shared" si="13"/>
        <v>0</v>
      </c>
      <c r="L40" s="7">
        <f t="shared" si="3"/>
        <v>0</v>
      </c>
      <c r="M40" s="366">
        <f aca="true" t="shared" si="14" ref="M40:M58">IF(OR(C40&lt;&gt;0,D40&lt;&gt;0,E40&lt;&gt;0,F40&lt;&gt;0,J40&lt;&gt;0,H40&lt;&gt;0,I40&lt;&gt;0,K40&lt;&gt;0),"Для друку","")</f>
      </c>
    </row>
    <row r="41" spans="1:13" ht="12.75">
      <c r="A41" s="52">
        <v>3100</v>
      </c>
      <c r="B41" s="51" t="s">
        <v>102</v>
      </c>
      <c r="C41" s="6">
        <f>C42+C43+C46+C49</f>
        <v>0</v>
      </c>
      <c r="D41" s="7">
        <f>D42+D43+D46+D49</f>
        <v>0</v>
      </c>
      <c r="E41" s="7">
        <f aca="true" t="shared" si="15" ref="E41:K41">E42+E43+E46+E49</f>
        <v>0</v>
      </c>
      <c r="F41" s="7">
        <f t="shared" si="15"/>
        <v>0</v>
      </c>
      <c r="G41" s="128">
        <f t="shared" si="5"/>
        <v>0</v>
      </c>
      <c r="H41" s="7">
        <f t="shared" si="15"/>
        <v>0</v>
      </c>
      <c r="I41" s="128">
        <f t="shared" si="6"/>
        <v>0</v>
      </c>
      <c r="J41" s="7">
        <f t="shared" si="15"/>
        <v>0</v>
      </c>
      <c r="K41" s="7">
        <f t="shared" si="15"/>
        <v>0</v>
      </c>
      <c r="L41" s="7">
        <f t="shared" si="3"/>
        <v>0</v>
      </c>
      <c r="M41" s="366">
        <f t="shared" si="14"/>
      </c>
    </row>
    <row r="42" spans="1:13" ht="25.5">
      <c r="A42" s="49">
        <v>3110</v>
      </c>
      <c r="B42" s="50" t="s">
        <v>103</v>
      </c>
      <c r="C42" s="145">
        <f>'Запит 2-5'!F43</f>
        <v>0</v>
      </c>
      <c r="D42" s="144">
        <f>'Запит 2-12'!F43</f>
        <v>0</v>
      </c>
      <c r="E42" s="272"/>
      <c r="F42" s="272"/>
      <c r="G42" s="122">
        <f t="shared" si="5"/>
        <v>0</v>
      </c>
      <c r="H42" s="144">
        <f>'Запит 2-5'!I43</f>
        <v>0</v>
      </c>
      <c r="I42" s="122">
        <f t="shared" si="6"/>
        <v>0</v>
      </c>
      <c r="J42" s="272"/>
      <c r="K42" s="272"/>
      <c r="L42" s="10">
        <f t="shared" si="3"/>
        <v>0</v>
      </c>
      <c r="M42" s="366">
        <f t="shared" si="14"/>
      </c>
    </row>
    <row r="43" spans="1:13" ht="12.75">
      <c r="A43" s="49">
        <v>3120</v>
      </c>
      <c r="B43" s="50" t="s">
        <v>104</v>
      </c>
      <c r="C43" s="9">
        <f>SUM(C44:C45)</f>
        <v>0</v>
      </c>
      <c r="D43" s="10">
        <f>SUM(D44:D45)</f>
        <v>0</v>
      </c>
      <c r="E43" s="10">
        <f aca="true" t="shared" si="16" ref="E43:K43">SUM(E44:E45)</f>
        <v>0</v>
      </c>
      <c r="F43" s="10">
        <f t="shared" si="16"/>
        <v>0</v>
      </c>
      <c r="G43" s="122">
        <f t="shared" si="5"/>
        <v>0</v>
      </c>
      <c r="H43" s="10">
        <f t="shared" si="16"/>
        <v>0</v>
      </c>
      <c r="I43" s="122">
        <f t="shared" si="6"/>
        <v>0</v>
      </c>
      <c r="J43" s="10">
        <f t="shared" si="16"/>
        <v>0</v>
      </c>
      <c r="K43" s="10">
        <f t="shared" si="16"/>
        <v>0</v>
      </c>
      <c r="L43" s="10">
        <f t="shared" si="3"/>
        <v>0</v>
      </c>
      <c r="M43" s="366">
        <f t="shared" si="14"/>
      </c>
    </row>
    <row r="44" spans="1:13" ht="12.75">
      <c r="A44" s="49">
        <v>3121</v>
      </c>
      <c r="B44" s="50" t="s">
        <v>213</v>
      </c>
      <c r="C44" s="145">
        <f>'Запит 2-5'!F45</f>
        <v>0</v>
      </c>
      <c r="D44" s="144">
        <f>'Запит 2-12'!F45</f>
        <v>0</v>
      </c>
      <c r="E44" s="272"/>
      <c r="F44" s="272"/>
      <c r="G44" s="122">
        <f t="shared" si="5"/>
        <v>0</v>
      </c>
      <c r="H44" s="144">
        <f>'Запит 2-5'!I45</f>
        <v>0</v>
      </c>
      <c r="I44" s="122">
        <f t="shared" si="6"/>
        <v>0</v>
      </c>
      <c r="J44" s="272"/>
      <c r="K44" s="272"/>
      <c r="L44" s="10">
        <f t="shared" si="3"/>
        <v>0</v>
      </c>
      <c r="M44" s="366">
        <f t="shared" si="14"/>
      </c>
    </row>
    <row r="45" spans="1:13" ht="12.75">
      <c r="A45" s="49">
        <v>3122</v>
      </c>
      <c r="B45" s="50" t="s">
        <v>214</v>
      </c>
      <c r="C45" s="145">
        <f>'Запит 2-5'!F46</f>
        <v>0</v>
      </c>
      <c r="D45" s="144">
        <f>'Запит 2-12'!F46</f>
        <v>0</v>
      </c>
      <c r="E45" s="272"/>
      <c r="F45" s="272"/>
      <c r="G45" s="122">
        <f t="shared" si="5"/>
        <v>0</v>
      </c>
      <c r="H45" s="144">
        <f>'Запит 2-5'!I46</f>
        <v>0</v>
      </c>
      <c r="I45" s="122">
        <f t="shared" si="6"/>
        <v>0</v>
      </c>
      <c r="J45" s="272"/>
      <c r="K45" s="272"/>
      <c r="L45" s="10">
        <f t="shared" si="3"/>
        <v>0</v>
      </c>
      <c r="M45" s="366">
        <f t="shared" si="14"/>
      </c>
    </row>
    <row r="46" spans="1:13" ht="12.75">
      <c r="A46" s="49">
        <v>3130</v>
      </c>
      <c r="B46" s="50" t="s">
        <v>105</v>
      </c>
      <c r="C46" s="9">
        <f>SUM(C47:C48)</f>
        <v>0</v>
      </c>
      <c r="D46" s="10">
        <f>SUM(D47:D48)</f>
        <v>0</v>
      </c>
      <c r="E46" s="10">
        <f aca="true" t="shared" si="17" ref="E46:K46">SUM(E47:E48)</f>
        <v>0</v>
      </c>
      <c r="F46" s="10">
        <f t="shared" si="17"/>
        <v>0</v>
      </c>
      <c r="G46" s="122">
        <f t="shared" si="5"/>
        <v>0</v>
      </c>
      <c r="H46" s="10">
        <f t="shared" si="17"/>
        <v>0</v>
      </c>
      <c r="I46" s="122">
        <f t="shared" si="6"/>
        <v>0</v>
      </c>
      <c r="J46" s="10">
        <f t="shared" si="17"/>
        <v>0</v>
      </c>
      <c r="K46" s="10">
        <f t="shared" si="17"/>
        <v>0</v>
      </c>
      <c r="L46" s="10">
        <f t="shared" si="3"/>
        <v>0</v>
      </c>
      <c r="M46" s="366">
        <f t="shared" si="14"/>
      </c>
    </row>
    <row r="47" spans="1:13" ht="12.75">
      <c r="A47" s="49">
        <v>3131</v>
      </c>
      <c r="B47" s="50" t="s">
        <v>215</v>
      </c>
      <c r="C47" s="145">
        <f>'Запит 2-5'!F48</f>
        <v>0</v>
      </c>
      <c r="D47" s="144">
        <f>'Запит 2-12'!F48</f>
        <v>0</v>
      </c>
      <c r="E47" s="272"/>
      <c r="F47" s="272"/>
      <c r="G47" s="122">
        <f t="shared" si="5"/>
        <v>0</v>
      </c>
      <c r="H47" s="144">
        <f>'Запит 2-5'!I48</f>
        <v>0</v>
      </c>
      <c r="I47" s="122">
        <f t="shared" si="6"/>
        <v>0</v>
      </c>
      <c r="J47" s="272"/>
      <c r="K47" s="272"/>
      <c r="L47" s="10">
        <f t="shared" si="3"/>
        <v>0</v>
      </c>
      <c r="M47" s="366">
        <f t="shared" si="14"/>
      </c>
    </row>
    <row r="48" spans="1:13" ht="12.75">
      <c r="A48" s="49">
        <v>3132</v>
      </c>
      <c r="B48" s="50" t="s">
        <v>106</v>
      </c>
      <c r="C48" s="145">
        <f>'Запит 2-5'!F49</f>
        <v>0</v>
      </c>
      <c r="D48" s="144">
        <f>'Запит 2-12'!F49</f>
        <v>0</v>
      </c>
      <c r="E48" s="272"/>
      <c r="F48" s="272"/>
      <c r="G48" s="122">
        <f t="shared" si="5"/>
        <v>0</v>
      </c>
      <c r="H48" s="144">
        <f>'Запит 2-5'!I49</f>
        <v>0</v>
      </c>
      <c r="I48" s="122">
        <f t="shared" si="6"/>
        <v>0</v>
      </c>
      <c r="J48" s="272"/>
      <c r="K48" s="272"/>
      <c r="L48" s="10">
        <f t="shared" si="3"/>
        <v>0</v>
      </c>
      <c r="M48" s="366">
        <f t="shared" si="14"/>
      </c>
    </row>
    <row r="49" spans="1:13" ht="12.75">
      <c r="A49" s="49">
        <v>3140</v>
      </c>
      <c r="B49" s="50" t="s">
        <v>107</v>
      </c>
      <c r="C49" s="9">
        <f>SUM(C50:C52)</f>
        <v>0</v>
      </c>
      <c r="D49" s="10">
        <f>SUM(D50:D52)</f>
        <v>0</v>
      </c>
      <c r="E49" s="10">
        <f aca="true" t="shared" si="18" ref="E49:K49">SUM(E50:E52)</f>
        <v>0</v>
      </c>
      <c r="F49" s="10">
        <f t="shared" si="18"/>
        <v>0</v>
      </c>
      <c r="G49" s="122">
        <f t="shared" si="5"/>
        <v>0</v>
      </c>
      <c r="H49" s="10">
        <f t="shared" si="18"/>
        <v>0</v>
      </c>
      <c r="I49" s="122">
        <f t="shared" si="6"/>
        <v>0</v>
      </c>
      <c r="J49" s="10">
        <f t="shared" si="18"/>
        <v>0</v>
      </c>
      <c r="K49" s="10">
        <f t="shared" si="18"/>
        <v>0</v>
      </c>
      <c r="L49" s="10">
        <f t="shared" si="3"/>
        <v>0</v>
      </c>
      <c r="M49" s="366">
        <f t="shared" si="14"/>
      </c>
    </row>
    <row r="50" spans="1:13" ht="12.75">
      <c r="A50" s="49">
        <v>3141</v>
      </c>
      <c r="B50" s="50" t="s">
        <v>216</v>
      </c>
      <c r="C50" s="145">
        <f>'Запит 2-5'!F51</f>
        <v>0</v>
      </c>
      <c r="D50" s="144">
        <f>'Запит 2-12'!F51</f>
        <v>0</v>
      </c>
      <c r="E50" s="272"/>
      <c r="F50" s="272"/>
      <c r="G50" s="122">
        <f t="shared" si="5"/>
        <v>0</v>
      </c>
      <c r="H50" s="144">
        <f>'Запит 2-5'!I51</f>
        <v>0</v>
      </c>
      <c r="I50" s="122">
        <f t="shared" si="6"/>
        <v>0</v>
      </c>
      <c r="J50" s="272"/>
      <c r="K50" s="272"/>
      <c r="L50" s="10">
        <f t="shared" si="3"/>
        <v>0</v>
      </c>
      <c r="M50" s="366">
        <f t="shared" si="14"/>
      </c>
    </row>
    <row r="51" spans="1:13" ht="12.75">
      <c r="A51" s="49">
        <v>3142</v>
      </c>
      <c r="B51" s="50" t="s">
        <v>217</v>
      </c>
      <c r="C51" s="145">
        <f>'Запит 2-5'!F52</f>
        <v>0</v>
      </c>
      <c r="D51" s="144">
        <f>'Запит 2-12'!F52</f>
        <v>0</v>
      </c>
      <c r="E51" s="272"/>
      <c r="F51" s="272"/>
      <c r="G51" s="122">
        <f t="shared" si="5"/>
        <v>0</v>
      </c>
      <c r="H51" s="144">
        <f>'Запит 2-5'!I52</f>
        <v>0</v>
      </c>
      <c r="I51" s="122">
        <f t="shared" si="6"/>
        <v>0</v>
      </c>
      <c r="J51" s="272"/>
      <c r="K51" s="272"/>
      <c r="L51" s="10">
        <f t="shared" si="3"/>
        <v>0</v>
      </c>
      <c r="M51" s="366">
        <f t="shared" si="14"/>
      </c>
    </row>
    <row r="52" spans="1:13" ht="25.5">
      <c r="A52" s="49">
        <v>3143</v>
      </c>
      <c r="B52" s="50" t="s">
        <v>108</v>
      </c>
      <c r="C52" s="145">
        <f>'Запит 2-5'!F53</f>
        <v>0</v>
      </c>
      <c r="D52" s="144">
        <f>'Запит 2-12'!F53</f>
        <v>0</v>
      </c>
      <c r="E52" s="274"/>
      <c r="F52" s="274"/>
      <c r="G52" s="122">
        <f t="shared" si="5"/>
        <v>0</v>
      </c>
      <c r="H52" s="144">
        <f>'Запит 2-5'!I53</f>
        <v>0</v>
      </c>
      <c r="I52" s="122">
        <f t="shared" si="6"/>
        <v>0</v>
      </c>
      <c r="J52" s="272"/>
      <c r="K52" s="272"/>
      <c r="L52" s="10">
        <f t="shared" si="3"/>
        <v>0</v>
      </c>
      <c r="M52" s="366">
        <f t="shared" si="14"/>
      </c>
    </row>
    <row r="53" spans="1:13" ht="12.75">
      <c r="A53" s="52">
        <v>3150</v>
      </c>
      <c r="B53" s="51" t="s">
        <v>109</v>
      </c>
      <c r="C53" s="145">
        <f>'Запит 2-5'!F54</f>
        <v>0</v>
      </c>
      <c r="D53" s="144">
        <f>'Запит 2-12'!F54</f>
        <v>0</v>
      </c>
      <c r="E53" s="274"/>
      <c r="F53" s="274"/>
      <c r="G53" s="122">
        <f t="shared" si="5"/>
        <v>0</v>
      </c>
      <c r="H53" s="144">
        <f>'Запит 2-5'!I54</f>
        <v>0</v>
      </c>
      <c r="I53" s="122">
        <f t="shared" si="6"/>
        <v>0</v>
      </c>
      <c r="J53" s="272"/>
      <c r="K53" s="272"/>
      <c r="L53" s="10">
        <f t="shared" si="3"/>
        <v>0</v>
      </c>
      <c r="M53" s="366">
        <f t="shared" si="14"/>
      </c>
    </row>
    <row r="54" spans="1:13" ht="12.75">
      <c r="A54" s="52">
        <v>3160</v>
      </c>
      <c r="B54" s="51" t="s">
        <v>110</v>
      </c>
      <c r="C54" s="145">
        <f>'Запит 2-5'!F55</f>
        <v>0</v>
      </c>
      <c r="D54" s="144">
        <f>'Запит 2-12'!F55</f>
        <v>0</v>
      </c>
      <c r="E54" s="274"/>
      <c r="F54" s="274"/>
      <c r="G54" s="122">
        <f t="shared" si="5"/>
        <v>0</v>
      </c>
      <c r="H54" s="144">
        <f>'Запит 2-5'!I55</f>
        <v>0</v>
      </c>
      <c r="I54" s="122">
        <f t="shared" si="6"/>
        <v>0</v>
      </c>
      <c r="J54" s="272"/>
      <c r="K54" s="272"/>
      <c r="L54" s="10">
        <f t="shared" si="3"/>
        <v>0</v>
      </c>
      <c r="M54" s="366">
        <f t="shared" si="14"/>
      </c>
    </row>
    <row r="55" spans="1:13" ht="12.75">
      <c r="A55" s="52">
        <v>3200</v>
      </c>
      <c r="B55" s="51" t="s">
        <v>111</v>
      </c>
      <c r="C55" s="9">
        <f>SUM(C56:C59)</f>
        <v>0</v>
      </c>
      <c r="D55" s="10">
        <f>SUM(D56:D59)</f>
        <v>0</v>
      </c>
      <c r="E55" s="10">
        <f aca="true" t="shared" si="19" ref="E55:K55">SUM(E56:E59)</f>
        <v>0</v>
      </c>
      <c r="F55" s="10">
        <f t="shared" si="19"/>
        <v>0</v>
      </c>
      <c r="G55" s="122">
        <f t="shared" si="5"/>
        <v>0</v>
      </c>
      <c r="H55" s="10">
        <f t="shared" si="19"/>
        <v>0</v>
      </c>
      <c r="I55" s="122">
        <f t="shared" si="6"/>
        <v>0</v>
      </c>
      <c r="J55" s="10">
        <f t="shared" si="19"/>
        <v>0</v>
      </c>
      <c r="K55" s="10">
        <f t="shared" si="19"/>
        <v>0</v>
      </c>
      <c r="L55" s="10">
        <f t="shared" si="3"/>
        <v>0</v>
      </c>
      <c r="M55" s="366">
        <f t="shared" si="14"/>
      </c>
    </row>
    <row r="56" spans="1:13" ht="25.5">
      <c r="A56" s="49">
        <v>3210</v>
      </c>
      <c r="B56" s="50" t="s">
        <v>112</v>
      </c>
      <c r="C56" s="145">
        <f>'Запит 2-5'!F57</f>
        <v>0</v>
      </c>
      <c r="D56" s="144">
        <f>'Запит 2-12'!F57</f>
        <v>0</v>
      </c>
      <c r="E56" s="274"/>
      <c r="F56" s="274"/>
      <c r="G56" s="122">
        <f t="shared" si="5"/>
        <v>0</v>
      </c>
      <c r="H56" s="144">
        <f>'Запит 2-5'!I57</f>
        <v>0</v>
      </c>
      <c r="I56" s="122">
        <f t="shared" si="6"/>
        <v>0</v>
      </c>
      <c r="J56" s="272"/>
      <c r="K56" s="272"/>
      <c r="L56" s="10">
        <f t="shared" si="3"/>
        <v>0</v>
      </c>
      <c r="M56" s="366">
        <f t="shared" si="14"/>
      </c>
    </row>
    <row r="57" spans="1:13" ht="25.5">
      <c r="A57" s="49">
        <v>3220</v>
      </c>
      <c r="B57" s="50" t="s">
        <v>113</v>
      </c>
      <c r="C57" s="145">
        <f>'Запит 2-5'!F58</f>
        <v>0</v>
      </c>
      <c r="D57" s="144">
        <f>'Запит 2-12'!F58</f>
        <v>0</v>
      </c>
      <c r="E57" s="274"/>
      <c r="F57" s="274"/>
      <c r="G57" s="122">
        <f t="shared" si="5"/>
        <v>0</v>
      </c>
      <c r="H57" s="144">
        <f>'Запит 2-5'!I58</f>
        <v>0</v>
      </c>
      <c r="I57" s="122">
        <f t="shared" si="6"/>
        <v>0</v>
      </c>
      <c r="J57" s="272"/>
      <c r="K57" s="272"/>
      <c r="L57" s="10">
        <f t="shared" si="3"/>
        <v>0</v>
      </c>
      <c r="M57" s="366">
        <f t="shared" si="14"/>
      </c>
    </row>
    <row r="58" spans="1:13" ht="25.5">
      <c r="A58" s="49">
        <v>3230</v>
      </c>
      <c r="B58" s="50" t="s">
        <v>218</v>
      </c>
      <c r="C58" s="145">
        <f>'Запит 2-5'!F59</f>
        <v>0</v>
      </c>
      <c r="D58" s="144">
        <f>'Запит 2-12'!F59</f>
        <v>0</v>
      </c>
      <c r="E58" s="274"/>
      <c r="F58" s="274"/>
      <c r="G58" s="122">
        <f t="shared" si="5"/>
        <v>0</v>
      </c>
      <c r="H58" s="144">
        <f>'Запит 2-5'!I59</f>
        <v>0</v>
      </c>
      <c r="I58" s="122">
        <f t="shared" si="6"/>
        <v>0</v>
      </c>
      <c r="J58" s="272"/>
      <c r="K58" s="272"/>
      <c r="L58" s="10">
        <f t="shared" si="3"/>
        <v>0</v>
      </c>
      <c r="M58" s="366">
        <f t="shared" si="14"/>
      </c>
    </row>
    <row r="59" spans="1:13" ht="12.75">
      <c r="A59" s="49">
        <v>3240</v>
      </c>
      <c r="B59" s="50" t="s">
        <v>114</v>
      </c>
      <c r="C59" s="145">
        <f>'Запит 2-5'!F60</f>
        <v>0</v>
      </c>
      <c r="D59" s="144">
        <f>'Запит 2-12'!F60</f>
        <v>0</v>
      </c>
      <c r="E59" s="274"/>
      <c r="F59" s="274"/>
      <c r="G59" s="122">
        <f t="shared" si="5"/>
        <v>0</v>
      </c>
      <c r="H59" s="144">
        <f>'Запит 2-5'!I60</f>
        <v>0</v>
      </c>
      <c r="I59" s="122">
        <f t="shared" si="6"/>
        <v>0</v>
      </c>
      <c r="J59" s="272"/>
      <c r="K59" s="272"/>
      <c r="L59" s="10">
        <f t="shared" si="3"/>
        <v>0</v>
      </c>
      <c r="M59" s="366">
        <f>IF(OR(C59&lt;&gt;0),"Для друку","")</f>
      </c>
    </row>
    <row r="60" spans="1:13" ht="12.75">
      <c r="A60" s="120"/>
      <c r="B60" s="119" t="s">
        <v>116</v>
      </c>
      <c r="C60" s="12">
        <f>C6+C40</f>
        <v>0</v>
      </c>
      <c r="D60" s="13">
        <f>D6+D40</f>
        <v>0</v>
      </c>
      <c r="E60" s="13">
        <f aca="true" t="shared" si="20" ref="E60:K60">E6+E40</f>
        <v>0</v>
      </c>
      <c r="F60" s="13">
        <f t="shared" si="20"/>
        <v>0</v>
      </c>
      <c r="G60" s="128">
        <f t="shared" si="5"/>
        <v>0</v>
      </c>
      <c r="H60" s="13">
        <f t="shared" si="20"/>
        <v>0</v>
      </c>
      <c r="I60" s="128">
        <f t="shared" si="6"/>
        <v>0</v>
      </c>
      <c r="J60" s="13">
        <f t="shared" si="20"/>
        <v>0</v>
      </c>
      <c r="K60" s="13">
        <f t="shared" si="20"/>
        <v>0</v>
      </c>
      <c r="L60" s="7">
        <f t="shared" si="3"/>
        <v>0</v>
      </c>
      <c r="M60" s="366">
        <f aca="true" t="shared" si="21" ref="M60:M68">IF(OR(C60&lt;&gt;0,D60&lt;&gt;0,E60&lt;&gt;0,F60&lt;&gt;0,J60&lt;&gt;0,H60&lt;&gt;0,I60&lt;&gt;0,K60&lt;&gt;0),"Для друку","")</f>
      </c>
    </row>
    <row r="61" spans="1:13" ht="12.75">
      <c r="A61" s="268">
        <v>4000</v>
      </c>
      <c r="B61" s="269" t="s">
        <v>118</v>
      </c>
      <c r="C61" s="126">
        <f aca="true" t="shared" si="22" ref="C61:K62">C62</f>
        <v>0</v>
      </c>
      <c r="D61" s="125">
        <f t="shared" si="22"/>
        <v>0</v>
      </c>
      <c r="E61" s="125">
        <f t="shared" si="22"/>
        <v>0</v>
      </c>
      <c r="F61" s="125">
        <f t="shared" si="22"/>
        <v>0</v>
      </c>
      <c r="G61" s="128">
        <f t="shared" si="5"/>
        <v>0</v>
      </c>
      <c r="H61" s="125">
        <f t="shared" si="22"/>
        <v>0</v>
      </c>
      <c r="I61" s="128">
        <f t="shared" si="6"/>
        <v>0</v>
      </c>
      <c r="J61" s="125">
        <f t="shared" si="22"/>
        <v>0</v>
      </c>
      <c r="K61" s="125">
        <f t="shared" si="22"/>
        <v>0</v>
      </c>
      <c r="L61" s="7">
        <f t="shared" si="3"/>
        <v>0</v>
      </c>
      <c r="M61" s="366">
        <f t="shared" si="21"/>
      </c>
    </row>
    <row r="62" spans="1:13" ht="12.75">
      <c r="A62" s="265">
        <v>4100</v>
      </c>
      <c r="B62" s="92" t="s">
        <v>119</v>
      </c>
      <c r="C62" s="123">
        <f t="shared" si="22"/>
        <v>0</v>
      </c>
      <c r="D62" s="122">
        <f t="shared" si="22"/>
        <v>0</v>
      </c>
      <c r="E62" s="122">
        <f t="shared" si="22"/>
        <v>0</v>
      </c>
      <c r="F62" s="122">
        <f t="shared" si="22"/>
        <v>0</v>
      </c>
      <c r="G62" s="122">
        <f t="shared" si="5"/>
        <v>0</v>
      </c>
      <c r="H62" s="122">
        <f t="shared" si="22"/>
        <v>0</v>
      </c>
      <c r="I62" s="122">
        <f t="shared" si="6"/>
        <v>0</v>
      </c>
      <c r="J62" s="122">
        <f t="shared" si="22"/>
        <v>0</v>
      </c>
      <c r="K62" s="122">
        <f t="shared" si="22"/>
        <v>0</v>
      </c>
      <c r="L62" s="10">
        <f t="shared" si="3"/>
        <v>0</v>
      </c>
      <c r="M62" s="366">
        <f t="shared" si="21"/>
      </c>
    </row>
    <row r="63" spans="1:13" ht="12.75">
      <c r="A63" s="266">
        <v>4110</v>
      </c>
      <c r="B63" s="267" t="s">
        <v>120</v>
      </c>
      <c r="C63" s="123">
        <f aca="true" t="shared" si="23" ref="C63:K63">SUM(C64:C66)</f>
        <v>0</v>
      </c>
      <c r="D63" s="122">
        <f t="shared" si="23"/>
        <v>0</v>
      </c>
      <c r="E63" s="122">
        <f t="shared" si="23"/>
        <v>0</v>
      </c>
      <c r="F63" s="122">
        <f t="shared" si="23"/>
        <v>0</v>
      </c>
      <c r="G63" s="122">
        <f t="shared" si="5"/>
        <v>0</v>
      </c>
      <c r="H63" s="122">
        <f t="shared" si="23"/>
        <v>0</v>
      </c>
      <c r="I63" s="122">
        <f t="shared" si="6"/>
        <v>0</v>
      </c>
      <c r="J63" s="122">
        <f t="shared" si="23"/>
        <v>0</v>
      </c>
      <c r="K63" s="122">
        <f t="shared" si="23"/>
        <v>0</v>
      </c>
      <c r="L63" s="10">
        <f t="shared" si="3"/>
        <v>0</v>
      </c>
      <c r="M63" s="366">
        <f t="shared" si="21"/>
      </c>
    </row>
    <row r="64" spans="1:13" ht="25.5">
      <c r="A64" s="266">
        <v>4111</v>
      </c>
      <c r="B64" s="267" t="s">
        <v>121</v>
      </c>
      <c r="C64" s="145">
        <f>'Запит 2-5'!F71</f>
        <v>0</v>
      </c>
      <c r="D64" s="144">
        <f>'Запит 2-12'!F65</f>
        <v>0</v>
      </c>
      <c r="E64" s="274"/>
      <c r="F64" s="274"/>
      <c r="G64" s="122">
        <f t="shared" si="5"/>
        <v>0</v>
      </c>
      <c r="H64" s="144">
        <f>'Запит 2-5'!I71</f>
        <v>0</v>
      </c>
      <c r="I64" s="122">
        <f t="shared" si="6"/>
        <v>0</v>
      </c>
      <c r="J64" s="272"/>
      <c r="K64" s="272"/>
      <c r="L64" s="10">
        <f t="shared" si="3"/>
        <v>0</v>
      </c>
      <c r="M64" s="366">
        <f t="shared" si="21"/>
      </c>
    </row>
    <row r="65" spans="1:13" ht="25.5">
      <c r="A65" s="266">
        <v>4112</v>
      </c>
      <c r="B65" s="267" t="s">
        <v>122</v>
      </c>
      <c r="C65" s="145">
        <f>'Запит 2-5'!F72</f>
        <v>0</v>
      </c>
      <c r="D65" s="144">
        <f>'Запит 2-12'!F66</f>
        <v>0</v>
      </c>
      <c r="E65" s="274"/>
      <c r="F65" s="274"/>
      <c r="G65" s="122">
        <f t="shared" si="5"/>
        <v>0</v>
      </c>
      <c r="H65" s="144">
        <f>'Запит 2-5'!I72</f>
        <v>0</v>
      </c>
      <c r="I65" s="122">
        <f t="shared" si="6"/>
        <v>0</v>
      </c>
      <c r="J65" s="272"/>
      <c r="K65" s="272"/>
      <c r="L65" s="10">
        <f t="shared" si="3"/>
        <v>0</v>
      </c>
      <c r="M65" s="366">
        <f t="shared" si="21"/>
      </c>
    </row>
    <row r="66" spans="1:13" ht="12.75">
      <c r="A66" s="270">
        <v>4113</v>
      </c>
      <c r="B66" s="93" t="s">
        <v>123</v>
      </c>
      <c r="C66" s="145">
        <f>'Запит 2-5'!F73</f>
        <v>0</v>
      </c>
      <c r="D66" s="144">
        <f>'Запит 2-12'!F67</f>
        <v>0</v>
      </c>
      <c r="E66" s="274"/>
      <c r="F66" s="274"/>
      <c r="G66" s="122">
        <f t="shared" si="5"/>
        <v>0</v>
      </c>
      <c r="H66" s="144">
        <f>'Запит 2-5'!I73</f>
        <v>0</v>
      </c>
      <c r="I66" s="122">
        <f t="shared" si="6"/>
        <v>0</v>
      </c>
      <c r="J66" s="272"/>
      <c r="K66" s="272"/>
      <c r="L66" s="10">
        <f t="shared" si="3"/>
        <v>0</v>
      </c>
      <c r="M66" s="366">
        <f t="shared" si="21"/>
      </c>
    </row>
    <row r="67" spans="1:13" ht="12.75">
      <c r="A67" s="120"/>
      <c r="B67" s="119" t="s">
        <v>124</v>
      </c>
      <c r="C67" s="118">
        <f aca="true" t="shared" si="24" ref="C67:K67">C61</f>
        <v>0</v>
      </c>
      <c r="D67" s="117">
        <f t="shared" si="24"/>
        <v>0</v>
      </c>
      <c r="E67" s="117">
        <f t="shared" si="24"/>
        <v>0</v>
      </c>
      <c r="F67" s="117">
        <f t="shared" si="24"/>
        <v>0</v>
      </c>
      <c r="G67" s="128">
        <f t="shared" si="5"/>
        <v>0</v>
      </c>
      <c r="H67" s="117">
        <f t="shared" si="24"/>
        <v>0</v>
      </c>
      <c r="I67" s="128">
        <f t="shared" si="6"/>
        <v>0</v>
      </c>
      <c r="J67" s="117">
        <f t="shared" si="24"/>
        <v>0</v>
      </c>
      <c r="K67" s="117">
        <f t="shared" si="24"/>
        <v>0</v>
      </c>
      <c r="L67" s="7">
        <f t="shared" si="3"/>
        <v>0</v>
      </c>
      <c r="M67" s="366">
        <f t="shared" si="21"/>
      </c>
    </row>
    <row r="68" spans="1:13" ht="12.75">
      <c r="A68" s="120"/>
      <c r="B68" s="119" t="s">
        <v>125</v>
      </c>
      <c r="C68" s="118">
        <f aca="true" t="shared" si="25" ref="C68:K68">C60+C67</f>
        <v>0</v>
      </c>
      <c r="D68" s="117">
        <f t="shared" si="25"/>
        <v>0</v>
      </c>
      <c r="E68" s="117">
        <f t="shared" si="25"/>
        <v>0</v>
      </c>
      <c r="F68" s="117">
        <f t="shared" si="25"/>
        <v>0</v>
      </c>
      <c r="G68" s="128">
        <f t="shared" si="5"/>
        <v>0</v>
      </c>
      <c r="H68" s="117">
        <f t="shared" si="25"/>
        <v>0</v>
      </c>
      <c r="I68" s="128">
        <f t="shared" si="6"/>
        <v>0</v>
      </c>
      <c r="J68" s="117">
        <f t="shared" si="25"/>
        <v>0</v>
      </c>
      <c r="K68" s="117">
        <f t="shared" si="25"/>
        <v>0</v>
      </c>
      <c r="L68" s="7">
        <f t="shared" si="3"/>
        <v>0</v>
      </c>
      <c r="M68" s="366">
        <f t="shared" si="21"/>
      </c>
    </row>
  </sheetData>
  <sheetProtection/>
  <autoFilter ref="M1:M68"/>
  <mergeCells count="12">
    <mergeCell ref="G3:G4"/>
    <mergeCell ref="I3:I4"/>
    <mergeCell ref="L3:L4"/>
    <mergeCell ref="A2:A4"/>
    <mergeCell ref="C2:G2"/>
    <mergeCell ref="H2:L2"/>
    <mergeCell ref="C3:C4"/>
    <mergeCell ref="D3:D4"/>
    <mergeCell ref="E3:F3"/>
    <mergeCell ref="H3:H4"/>
    <mergeCell ref="J3:K3"/>
    <mergeCell ref="B2:B4"/>
  </mergeCells>
  <printOptions/>
  <pageMargins left="0.1968503937007874" right="0.31496062992125984" top="0.5905511811023623" bottom="0.1968503937007874" header="0.5118110236220472" footer="0.1968503937007874"/>
  <pageSetup blackAndWhite="1" fitToHeight="10" fitToWidth="1" horizontalDpi="600" verticalDpi="6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J67"/>
  <sheetViews>
    <sheetView view="pageBreakPreview" zoomScale="130" zoomScaleSheetLayoutView="130" zoomScalePageLayoutView="0" workbookViewId="0" topLeftCell="A1">
      <selection activeCell="B75" sqref="B75"/>
    </sheetView>
  </sheetViews>
  <sheetFormatPr defaultColWidth="9.140625" defaultRowHeight="15"/>
  <cols>
    <col min="1" max="1" width="8.140625" style="1" bestFit="1" customWidth="1"/>
    <col min="2" max="2" width="32.7109375" style="129" customWidth="1"/>
    <col min="3" max="3" width="16.00390625" style="1" customWidth="1"/>
    <col min="4" max="4" width="15.28125" style="1" customWidth="1"/>
    <col min="5" max="5" width="16.7109375" style="1" customWidth="1"/>
    <col min="6" max="6" width="18.28125" style="1" customWidth="1"/>
    <col min="7" max="7" width="17.7109375" style="1" customWidth="1"/>
    <col min="8" max="8" width="20.57421875" style="1" customWidth="1"/>
    <col min="9" max="9" width="24.140625" style="1" customWidth="1"/>
    <col min="10" max="16384" width="9.140625" style="1" customWidth="1"/>
  </cols>
  <sheetData>
    <row r="1" spans="1:10" ht="15.75">
      <c r="A1" s="293" t="str">
        <f>"12.3 Дебіторська заборгованість у "&amp;Параметри!C3&amp;"-"&amp;Параметри!D3&amp;" роках:"</f>
        <v>12.3 Дебіторська заборгованість у 2012-2013 роках:</v>
      </c>
      <c r="B1" s="293"/>
      <c r="C1" s="293"/>
      <c r="D1" s="293"/>
      <c r="E1" s="293"/>
      <c r="F1" s="293"/>
      <c r="G1" s="293"/>
      <c r="H1" s="293"/>
      <c r="I1" s="293"/>
      <c r="J1" s="366">
        <f aca="true" t="shared" si="0" ref="J1:J36">IF(OR(C1&lt;&gt;0,F1&lt;&gt;0,D1&lt;&gt;0,E1&lt;&gt;0,G1&lt;&gt;0),"Для друку","")</f>
      </c>
    </row>
    <row r="2" spans="1:10" ht="33.75" customHeight="1">
      <c r="A2" s="278" t="s">
        <v>159</v>
      </c>
      <c r="B2" s="91" t="s">
        <v>158</v>
      </c>
      <c r="C2" s="278" t="str">
        <f>"Затверджено на "&amp;Параметри!B3&amp;" рік з урахуванням змін"</f>
        <v>Затверджено на 2011 рік з урахуванням змін</v>
      </c>
      <c r="D2" s="280" t="str">
        <f>"Касові видатки за "&amp;Параметри!B3&amp;" рік"</f>
        <v>Касові видатки за 2011 рік</v>
      </c>
      <c r="E2" s="280" t="str">
        <f>"Дебіторська заборгованість на 01.01."&amp;Параметри!B3</f>
        <v>Дебіторська заборгованість на 01.01.2011</v>
      </c>
      <c r="F2" s="280" t="str">
        <f>"Дебіторська заборгованість на 01.01."&amp;Параметри!C3</f>
        <v>Дебіторська заборгованість на 01.01.2012</v>
      </c>
      <c r="G2" s="280" t="str">
        <f>"Очікувана дебіторська заборгованість на 01.01."&amp;Параметри!D3</f>
        <v>Очікувана дебіторська заборгованість на 01.01.2013</v>
      </c>
      <c r="H2" s="280" t="s">
        <v>24</v>
      </c>
      <c r="I2" s="279" t="s">
        <v>23</v>
      </c>
      <c r="J2" s="366" t="str">
        <f t="shared" si="0"/>
        <v>Для друку</v>
      </c>
    </row>
    <row r="3" spans="1:10" ht="12.75">
      <c r="A3" s="278">
        <v>1</v>
      </c>
      <c r="B3" s="91">
        <v>2</v>
      </c>
      <c r="C3" s="313">
        <v>3</v>
      </c>
      <c r="D3" s="294">
        <v>4</v>
      </c>
      <c r="E3" s="294">
        <v>5</v>
      </c>
      <c r="F3" s="294">
        <v>6</v>
      </c>
      <c r="G3" s="294">
        <v>7</v>
      </c>
      <c r="H3" s="294">
        <v>8</v>
      </c>
      <c r="I3" s="301">
        <v>9</v>
      </c>
      <c r="J3" s="366" t="str">
        <f t="shared" si="0"/>
        <v>Для друку</v>
      </c>
    </row>
    <row r="4" spans="1:10" ht="12.75">
      <c r="A4" s="66">
        <v>2000</v>
      </c>
      <c r="B4" s="67" t="s">
        <v>80</v>
      </c>
      <c r="C4" s="4">
        <f>C5+C9+C25+C28+C32+C36+C37</f>
        <v>0</v>
      </c>
      <c r="D4" s="7">
        <f>D5+D9+D25+D28+D32+D36</f>
        <v>0</v>
      </c>
      <c r="E4" s="7">
        <f>E5+E9+E25+E28+E32+E36</f>
        <v>0</v>
      </c>
      <c r="F4" s="7">
        <f>F5+F9+F25+F28+F32+F36</f>
        <v>0</v>
      </c>
      <c r="G4" s="7">
        <f>G5+G9+G25+G28+G32+G36</f>
        <v>0</v>
      </c>
      <c r="H4" s="139" t="s">
        <v>30</v>
      </c>
      <c r="I4" s="138" t="s">
        <v>30</v>
      </c>
      <c r="J4" s="366">
        <f t="shared" si="0"/>
      </c>
    </row>
    <row r="5" spans="1:10" ht="25.5">
      <c r="A5" s="52">
        <v>2100</v>
      </c>
      <c r="B5" s="51" t="s">
        <v>201</v>
      </c>
      <c r="C5" s="6">
        <f>C6+C8</f>
        <v>0</v>
      </c>
      <c r="D5" s="7">
        <f>D6+D8</f>
        <v>0</v>
      </c>
      <c r="E5" s="7">
        <f>E6+E8</f>
        <v>0</v>
      </c>
      <c r="F5" s="7">
        <f>F6+F8</f>
        <v>0</v>
      </c>
      <c r="G5" s="7">
        <f>G6+G8</f>
        <v>0</v>
      </c>
      <c r="H5" s="136" t="s">
        <v>30</v>
      </c>
      <c r="I5" s="135" t="s">
        <v>30</v>
      </c>
      <c r="J5" s="366">
        <f t="shared" si="0"/>
      </c>
    </row>
    <row r="6" spans="1:10" ht="12.75">
      <c r="A6" s="49">
        <v>2110</v>
      </c>
      <c r="B6" s="50" t="s">
        <v>202</v>
      </c>
      <c r="C6" s="9">
        <f>SUM(C7:C7)</f>
        <v>0</v>
      </c>
      <c r="D6" s="10">
        <f>SUM(D7:D7)</f>
        <v>0</v>
      </c>
      <c r="E6" s="10">
        <f>SUM(E7:E7)</f>
        <v>0</v>
      </c>
      <c r="F6" s="10">
        <f>SUM(F7:F7)</f>
        <v>0</v>
      </c>
      <c r="G6" s="10">
        <f>SUM(G7:G7)</f>
        <v>0</v>
      </c>
      <c r="H6" s="136" t="s">
        <v>30</v>
      </c>
      <c r="I6" s="135" t="s">
        <v>30</v>
      </c>
      <c r="J6" s="366">
        <f t="shared" si="0"/>
      </c>
    </row>
    <row r="7" spans="1:10" ht="12.75">
      <c r="A7" s="49">
        <v>2111</v>
      </c>
      <c r="B7" s="50" t="s">
        <v>81</v>
      </c>
      <c r="C7" s="372">
        <f>'Запит 2-12'!C10</f>
        <v>0</v>
      </c>
      <c r="D7" s="373">
        <f>'Запит 2-5'!C10</f>
        <v>0</v>
      </c>
      <c r="E7" s="281"/>
      <c r="F7" s="281"/>
      <c r="G7" s="281"/>
      <c r="H7" s="282"/>
      <c r="I7" s="283"/>
      <c r="J7" s="366">
        <f t="shared" si="0"/>
      </c>
    </row>
    <row r="8" spans="1:10" ht="12.75">
      <c r="A8" s="49">
        <v>2120</v>
      </c>
      <c r="B8" s="50" t="s">
        <v>203</v>
      </c>
      <c r="C8" s="372">
        <f>'Запит 2-12'!C11</f>
        <v>0</v>
      </c>
      <c r="D8" s="373">
        <f>'Запит 2-5'!C11</f>
        <v>0</v>
      </c>
      <c r="E8" s="281"/>
      <c r="F8" s="281"/>
      <c r="G8" s="281"/>
      <c r="H8" s="282"/>
      <c r="I8" s="283"/>
      <c r="J8" s="366">
        <f t="shared" si="0"/>
      </c>
    </row>
    <row r="9" spans="1:10" ht="12.75">
      <c r="A9" s="52">
        <v>2200</v>
      </c>
      <c r="B9" s="51" t="s">
        <v>204</v>
      </c>
      <c r="C9" s="7">
        <f>SUM(C10:C16)+C22</f>
        <v>0</v>
      </c>
      <c r="D9" s="7">
        <f>SUM(D10:D16)+D22</f>
        <v>0</v>
      </c>
      <c r="E9" s="7">
        <f>SUM(E10:E16)+E22</f>
        <v>0</v>
      </c>
      <c r="F9" s="7">
        <f>SUM(F10:F16)+F22</f>
        <v>0</v>
      </c>
      <c r="G9" s="7">
        <f>SUM(G10:G16)+G22</f>
        <v>0</v>
      </c>
      <c r="H9" s="136" t="s">
        <v>30</v>
      </c>
      <c r="I9" s="135" t="s">
        <v>30</v>
      </c>
      <c r="J9" s="366">
        <f t="shared" si="0"/>
      </c>
    </row>
    <row r="10" spans="1:10" ht="25.5">
      <c r="A10" s="49">
        <v>2210</v>
      </c>
      <c r="B10" s="50" t="s">
        <v>205</v>
      </c>
      <c r="C10" s="372">
        <f>'Запит 2-12'!C13</f>
        <v>0</v>
      </c>
      <c r="D10" s="373">
        <f>'Запит 2-5'!C13</f>
        <v>0</v>
      </c>
      <c r="E10" s="281"/>
      <c r="F10" s="281"/>
      <c r="G10" s="281"/>
      <c r="H10" s="282"/>
      <c r="I10" s="283"/>
      <c r="J10" s="366">
        <f t="shared" si="0"/>
      </c>
    </row>
    <row r="11" spans="1:10" ht="25.5">
      <c r="A11" s="49">
        <v>2220</v>
      </c>
      <c r="B11" s="50" t="s">
        <v>82</v>
      </c>
      <c r="C11" s="372">
        <f>'Запит 2-12'!C14</f>
        <v>0</v>
      </c>
      <c r="D11" s="373">
        <f>'Запит 2-5'!C14</f>
        <v>0</v>
      </c>
      <c r="E11" s="281"/>
      <c r="F11" s="281"/>
      <c r="G11" s="281"/>
      <c r="H11" s="282"/>
      <c r="I11" s="283"/>
      <c r="J11" s="366">
        <f t="shared" si="0"/>
      </c>
    </row>
    <row r="12" spans="1:10" ht="12.75">
      <c r="A12" s="49">
        <v>2230</v>
      </c>
      <c r="B12" s="50" t="s">
        <v>83</v>
      </c>
      <c r="C12" s="372">
        <f>'Запит 2-12'!C15</f>
        <v>0</v>
      </c>
      <c r="D12" s="373">
        <f>'Запит 2-5'!C15</f>
        <v>0</v>
      </c>
      <c r="E12" s="281"/>
      <c r="F12" s="281"/>
      <c r="G12" s="281"/>
      <c r="H12" s="282"/>
      <c r="I12" s="283"/>
      <c r="J12" s="366">
        <f t="shared" si="0"/>
      </c>
    </row>
    <row r="13" spans="1:10" ht="12.75">
      <c r="A13" s="49">
        <v>2240</v>
      </c>
      <c r="B13" s="50" t="s">
        <v>84</v>
      </c>
      <c r="C13" s="372">
        <f>'Запит 2-12'!C16</f>
        <v>0</v>
      </c>
      <c r="D13" s="373">
        <f>'Запит 2-5'!C16</f>
        <v>0</v>
      </c>
      <c r="E13" s="281"/>
      <c r="F13" s="281"/>
      <c r="G13" s="281"/>
      <c r="H13" s="282"/>
      <c r="I13" s="283"/>
      <c r="J13" s="366">
        <f t="shared" si="0"/>
      </c>
    </row>
    <row r="14" spans="1:10" ht="12.75">
      <c r="A14" s="49">
        <v>2250</v>
      </c>
      <c r="B14" s="50" t="s">
        <v>86</v>
      </c>
      <c r="C14" s="372">
        <f>'Запит 2-12'!C17</f>
        <v>0</v>
      </c>
      <c r="D14" s="373">
        <f>'Запит 2-5'!C17</f>
        <v>0</v>
      </c>
      <c r="E14" s="281"/>
      <c r="F14" s="281"/>
      <c r="G14" s="281"/>
      <c r="H14" s="282"/>
      <c r="I14" s="283"/>
      <c r="J14" s="366">
        <f t="shared" si="0"/>
      </c>
    </row>
    <row r="15" spans="1:10" ht="25.5">
      <c r="A15" s="49">
        <v>2260</v>
      </c>
      <c r="B15" s="50" t="s">
        <v>206</v>
      </c>
      <c r="C15" s="372">
        <f>'Запит 2-12'!C18</f>
        <v>0</v>
      </c>
      <c r="D15" s="373">
        <f>'Запит 2-5'!C18</f>
        <v>0</v>
      </c>
      <c r="E15" s="284"/>
      <c r="F15" s="284"/>
      <c r="G15" s="284"/>
      <c r="H15" s="285"/>
      <c r="I15" s="286"/>
      <c r="J15" s="366">
        <f t="shared" si="0"/>
      </c>
    </row>
    <row r="16" spans="1:10" ht="25.5">
      <c r="A16" s="49">
        <v>2270</v>
      </c>
      <c r="B16" s="50" t="s">
        <v>87</v>
      </c>
      <c r="C16" s="9">
        <f>SUM(C17:C21)</f>
        <v>0</v>
      </c>
      <c r="D16" s="10">
        <f>SUM(D17:D21)</f>
        <v>0</v>
      </c>
      <c r="E16" s="10">
        <f>SUM(E17:E21)</f>
        <v>0</v>
      </c>
      <c r="F16" s="10">
        <f>SUM(F17:F21)</f>
        <v>0</v>
      </c>
      <c r="G16" s="10">
        <f>SUM(G17:G21)</f>
        <v>0</v>
      </c>
      <c r="H16" s="136" t="s">
        <v>30</v>
      </c>
      <c r="I16" s="135" t="s">
        <v>30</v>
      </c>
      <c r="J16" s="366">
        <f t="shared" si="0"/>
      </c>
    </row>
    <row r="17" spans="1:10" ht="12.75">
      <c r="A17" s="49">
        <v>2271</v>
      </c>
      <c r="B17" s="50" t="s">
        <v>88</v>
      </c>
      <c r="C17" s="372">
        <f>'Запит 2-12'!C20</f>
        <v>0</v>
      </c>
      <c r="D17" s="373">
        <f>'Запит 2-5'!C20</f>
        <v>0</v>
      </c>
      <c r="E17" s="284"/>
      <c r="F17" s="284"/>
      <c r="G17" s="284"/>
      <c r="H17" s="285"/>
      <c r="I17" s="286"/>
      <c r="J17" s="366">
        <f t="shared" si="0"/>
      </c>
    </row>
    <row r="18" spans="1:10" ht="25.5">
      <c r="A18" s="49">
        <v>2272</v>
      </c>
      <c r="B18" s="50" t="s">
        <v>89</v>
      </c>
      <c r="C18" s="372">
        <f>'Запит 2-12'!C21</f>
        <v>0</v>
      </c>
      <c r="D18" s="373">
        <f>'Запит 2-5'!C21</f>
        <v>0</v>
      </c>
      <c r="E18" s="284"/>
      <c r="F18" s="284"/>
      <c r="G18" s="284"/>
      <c r="H18" s="285"/>
      <c r="I18" s="286"/>
      <c r="J18" s="366">
        <f t="shared" si="0"/>
      </c>
    </row>
    <row r="19" spans="1:10" ht="12.75">
      <c r="A19" s="49">
        <v>2273</v>
      </c>
      <c r="B19" s="50" t="s">
        <v>90</v>
      </c>
      <c r="C19" s="372">
        <f>'Запит 2-12'!C22</f>
        <v>0</v>
      </c>
      <c r="D19" s="373">
        <f>'Запит 2-5'!C22</f>
        <v>0</v>
      </c>
      <c r="E19" s="284"/>
      <c r="F19" s="284"/>
      <c r="G19" s="284"/>
      <c r="H19" s="285"/>
      <c r="I19" s="286"/>
      <c r="J19" s="366">
        <f t="shared" si="0"/>
      </c>
    </row>
    <row r="20" spans="1:10" ht="12.75">
      <c r="A20" s="49">
        <v>2274</v>
      </c>
      <c r="B20" s="50" t="s">
        <v>91</v>
      </c>
      <c r="C20" s="372">
        <f>'Запит 2-12'!C23</f>
        <v>0</v>
      </c>
      <c r="D20" s="373">
        <f>'Запит 2-5'!C23</f>
        <v>0</v>
      </c>
      <c r="E20" s="284"/>
      <c r="F20" s="284"/>
      <c r="G20" s="284"/>
      <c r="H20" s="285"/>
      <c r="I20" s="286"/>
      <c r="J20" s="366">
        <f t="shared" si="0"/>
      </c>
    </row>
    <row r="21" spans="1:10" ht="12.75">
      <c r="A21" s="49">
        <v>2275</v>
      </c>
      <c r="B21" s="50" t="s">
        <v>92</v>
      </c>
      <c r="C21" s="372">
        <f>'Запит 2-12'!C24</f>
        <v>0</v>
      </c>
      <c r="D21" s="373">
        <f>'Запит 2-5'!C24</f>
        <v>0</v>
      </c>
      <c r="E21" s="284"/>
      <c r="F21" s="284"/>
      <c r="G21" s="284"/>
      <c r="H21" s="285"/>
      <c r="I21" s="286"/>
      <c r="J21" s="366">
        <f t="shared" si="0"/>
      </c>
    </row>
    <row r="22" spans="1:10" ht="25.5">
      <c r="A22" s="49">
        <v>2280</v>
      </c>
      <c r="B22" s="50" t="s">
        <v>93</v>
      </c>
      <c r="C22" s="9">
        <f>SUM(C23:C24)</f>
        <v>0</v>
      </c>
      <c r="D22" s="10">
        <f>SUM(D23:D24)</f>
        <v>0</v>
      </c>
      <c r="E22" s="10">
        <f>SUM(E23:E24)</f>
        <v>0</v>
      </c>
      <c r="F22" s="10">
        <f>SUM(F23:F24)</f>
        <v>0</v>
      </c>
      <c r="G22" s="10">
        <f>SUM(G23:G24)</f>
        <v>0</v>
      </c>
      <c r="H22" s="136" t="s">
        <v>30</v>
      </c>
      <c r="I22" s="135" t="s">
        <v>30</v>
      </c>
      <c r="J22" s="366">
        <f t="shared" si="0"/>
      </c>
    </row>
    <row r="23" spans="1:10" ht="38.25">
      <c r="A23" s="49">
        <v>2281</v>
      </c>
      <c r="B23" s="50" t="s">
        <v>94</v>
      </c>
      <c r="C23" s="372">
        <f>'Запит 2-12'!C26</f>
        <v>0</v>
      </c>
      <c r="D23" s="373">
        <f>'Запит 2-5'!C26</f>
        <v>0</v>
      </c>
      <c r="E23" s="284"/>
      <c r="F23" s="284"/>
      <c r="G23" s="284"/>
      <c r="H23" s="285"/>
      <c r="I23" s="286"/>
      <c r="J23" s="366">
        <f t="shared" si="0"/>
      </c>
    </row>
    <row r="24" spans="1:10" ht="38.25">
      <c r="A24" s="49">
        <v>2282</v>
      </c>
      <c r="B24" s="50" t="s">
        <v>95</v>
      </c>
      <c r="C24" s="372">
        <f>'Запит 2-12'!C27</f>
        <v>0</v>
      </c>
      <c r="D24" s="373">
        <f>'Запит 2-5'!C27</f>
        <v>0</v>
      </c>
      <c r="E24" s="284"/>
      <c r="F24" s="284"/>
      <c r="G24" s="284"/>
      <c r="H24" s="285"/>
      <c r="I24" s="286"/>
      <c r="J24" s="366">
        <f t="shared" si="0"/>
      </c>
    </row>
    <row r="25" spans="1:10" ht="12.75">
      <c r="A25" s="52">
        <v>2400</v>
      </c>
      <c r="B25" s="51" t="s">
        <v>207</v>
      </c>
      <c r="C25" s="6">
        <f>SUM(C26:C27)</f>
        <v>0</v>
      </c>
      <c r="D25" s="7">
        <f>SUM(D26:D27)</f>
        <v>0</v>
      </c>
      <c r="E25" s="7">
        <f>SUM(E26:E27)</f>
        <v>0</v>
      </c>
      <c r="F25" s="7">
        <f>SUM(F26:F27)</f>
        <v>0</v>
      </c>
      <c r="G25" s="7">
        <f>SUM(G26:G27)</f>
        <v>0</v>
      </c>
      <c r="H25" s="136" t="s">
        <v>30</v>
      </c>
      <c r="I25" s="135" t="s">
        <v>30</v>
      </c>
      <c r="J25" s="366">
        <f t="shared" si="0"/>
      </c>
    </row>
    <row r="26" spans="1:10" ht="25.5">
      <c r="A26" s="49">
        <v>2410</v>
      </c>
      <c r="B26" s="50" t="s">
        <v>208</v>
      </c>
      <c r="C26" s="372">
        <f>'Запит 2-12'!C29</f>
        <v>0</v>
      </c>
      <c r="D26" s="373">
        <f>'Запит 2-5'!C29</f>
        <v>0</v>
      </c>
      <c r="E26" s="284"/>
      <c r="F26" s="284"/>
      <c r="G26" s="284"/>
      <c r="H26" s="285"/>
      <c r="I26" s="286"/>
      <c r="J26" s="366">
        <f t="shared" si="0"/>
      </c>
    </row>
    <row r="27" spans="1:10" ht="25.5">
      <c r="A27" s="49">
        <v>2420</v>
      </c>
      <c r="B27" s="50" t="s">
        <v>209</v>
      </c>
      <c r="C27" s="372">
        <f>'Запит 2-12'!C30</f>
        <v>0</v>
      </c>
      <c r="D27" s="373">
        <f>'Запит 2-5'!C30</f>
        <v>0</v>
      </c>
      <c r="E27" s="287"/>
      <c r="F27" s="287"/>
      <c r="G27" s="287"/>
      <c r="H27" s="288"/>
      <c r="I27" s="289"/>
      <c r="J27" s="366">
        <f t="shared" si="0"/>
      </c>
    </row>
    <row r="28" spans="1:10" ht="12.75">
      <c r="A28" s="52">
        <v>2600</v>
      </c>
      <c r="B28" s="51" t="s">
        <v>210</v>
      </c>
      <c r="C28" s="6">
        <f>SUM(C29:C31)</f>
        <v>0</v>
      </c>
      <c r="D28" s="7">
        <f>SUM(D29:D31)</f>
        <v>0</v>
      </c>
      <c r="E28" s="7">
        <f>SUM(E29:E31)</f>
        <v>0</v>
      </c>
      <c r="F28" s="7">
        <f>SUM(F29:F31)</f>
        <v>0</v>
      </c>
      <c r="G28" s="7">
        <f>SUM(G29:G31)</f>
        <v>0</v>
      </c>
      <c r="H28" s="136" t="s">
        <v>30</v>
      </c>
      <c r="I28" s="135" t="s">
        <v>30</v>
      </c>
      <c r="J28" s="366">
        <f t="shared" si="0"/>
      </c>
    </row>
    <row r="29" spans="1:10" ht="38.25">
      <c r="A29" s="49">
        <v>2610</v>
      </c>
      <c r="B29" s="50" t="s">
        <v>96</v>
      </c>
      <c r="C29" s="372">
        <f>'Запит 2-12'!C32</f>
        <v>0</v>
      </c>
      <c r="D29" s="373">
        <f>'Запит 2-5'!C32</f>
        <v>0</v>
      </c>
      <c r="E29" s="284"/>
      <c r="F29" s="284"/>
      <c r="G29" s="284"/>
      <c r="H29" s="285"/>
      <c r="I29" s="286"/>
      <c r="J29" s="366">
        <f t="shared" si="0"/>
      </c>
    </row>
    <row r="30" spans="1:10" ht="25.5">
      <c r="A30" s="49">
        <v>2620</v>
      </c>
      <c r="B30" s="50" t="s">
        <v>97</v>
      </c>
      <c r="C30" s="372">
        <f>'Запит 2-12'!C33</f>
        <v>0</v>
      </c>
      <c r="D30" s="373">
        <f>'Запит 2-5'!C33</f>
        <v>0</v>
      </c>
      <c r="E30" s="284"/>
      <c r="F30" s="284"/>
      <c r="G30" s="284"/>
      <c r="H30" s="285"/>
      <c r="I30" s="286"/>
      <c r="J30" s="366">
        <f t="shared" si="0"/>
      </c>
    </row>
    <row r="31" spans="1:10" ht="25.5">
      <c r="A31" s="49">
        <v>2630</v>
      </c>
      <c r="B31" s="50" t="s">
        <v>211</v>
      </c>
      <c r="C31" s="372">
        <f>'Запит 2-12'!C34</f>
        <v>0</v>
      </c>
      <c r="D31" s="373">
        <f>'Запит 2-5'!C34</f>
        <v>0</v>
      </c>
      <c r="E31" s="284"/>
      <c r="F31" s="284"/>
      <c r="G31" s="284"/>
      <c r="H31" s="285"/>
      <c r="I31" s="286"/>
      <c r="J31" s="366">
        <f t="shared" si="0"/>
      </c>
    </row>
    <row r="32" spans="1:10" ht="12.75">
      <c r="A32" s="52">
        <v>2700</v>
      </c>
      <c r="B32" s="51" t="s">
        <v>212</v>
      </c>
      <c r="C32" s="6">
        <f>SUM(C33:C35)</f>
        <v>0</v>
      </c>
      <c r="D32" s="7">
        <f>SUM(D33:D35)</f>
        <v>0</v>
      </c>
      <c r="E32" s="7">
        <f>SUM(E33:E35)</f>
        <v>0</v>
      </c>
      <c r="F32" s="7">
        <f>SUM(F33:F35)</f>
        <v>0</v>
      </c>
      <c r="G32" s="7">
        <f>SUM(G33:G35)</f>
        <v>0</v>
      </c>
      <c r="H32" s="136" t="s">
        <v>30</v>
      </c>
      <c r="I32" s="135" t="s">
        <v>30</v>
      </c>
      <c r="J32" s="366">
        <f t="shared" si="0"/>
      </c>
    </row>
    <row r="33" spans="1:10" ht="12.75">
      <c r="A33" s="49">
        <v>2710</v>
      </c>
      <c r="B33" s="50" t="s">
        <v>98</v>
      </c>
      <c r="C33" s="372">
        <f>'Запит 2-12'!C36</f>
        <v>0</v>
      </c>
      <c r="D33" s="373">
        <f>'Запит 2-5'!C36</f>
        <v>0</v>
      </c>
      <c r="E33" s="284"/>
      <c r="F33" s="284"/>
      <c r="G33" s="284"/>
      <c r="H33" s="285"/>
      <c r="I33" s="286"/>
      <c r="J33" s="366"/>
    </row>
    <row r="34" spans="1:10" ht="12.75">
      <c r="A34" s="49">
        <v>2720</v>
      </c>
      <c r="B34" s="50" t="s">
        <v>99</v>
      </c>
      <c r="C34" s="372">
        <f>'Запит 2-12'!C37</f>
        <v>0</v>
      </c>
      <c r="D34" s="373">
        <f>'Запит 2-5'!C37</f>
        <v>0</v>
      </c>
      <c r="E34" s="284"/>
      <c r="F34" s="284"/>
      <c r="G34" s="284"/>
      <c r="H34" s="285"/>
      <c r="I34" s="286"/>
      <c r="J34" s="366">
        <f t="shared" si="0"/>
      </c>
    </row>
    <row r="35" spans="1:10" ht="12.75">
      <c r="A35" s="49">
        <v>2730</v>
      </c>
      <c r="B35" s="50" t="s">
        <v>100</v>
      </c>
      <c r="C35" s="372">
        <f>'Запит 2-12'!C38</f>
        <v>0</v>
      </c>
      <c r="D35" s="373">
        <f>'Запит 2-5'!C38</f>
        <v>0</v>
      </c>
      <c r="E35" s="284"/>
      <c r="F35" s="284"/>
      <c r="G35" s="284"/>
      <c r="H35" s="285"/>
      <c r="I35" s="286"/>
      <c r="J35" s="366">
        <f t="shared" si="0"/>
      </c>
    </row>
    <row r="36" spans="1:10" ht="12.75">
      <c r="A36" s="52">
        <v>2800</v>
      </c>
      <c r="B36" s="51" t="s">
        <v>85</v>
      </c>
      <c r="C36" s="372">
        <f>'Запит 2-12'!C39</f>
        <v>0</v>
      </c>
      <c r="D36" s="373">
        <f>'Запит 2-5'!C39</f>
        <v>0</v>
      </c>
      <c r="E36" s="284"/>
      <c r="F36" s="284"/>
      <c r="G36" s="284"/>
      <c r="H36" s="285"/>
      <c r="I36" s="286"/>
      <c r="J36" s="366">
        <f t="shared" si="0"/>
      </c>
    </row>
    <row r="37" spans="1:10" ht="12.75">
      <c r="A37" s="52">
        <v>2900</v>
      </c>
      <c r="B37" s="51" t="s">
        <v>115</v>
      </c>
      <c r="C37" s="372">
        <f>'Запит 2-12'!C40</f>
        <v>0</v>
      </c>
      <c r="D37" s="127" t="s">
        <v>30</v>
      </c>
      <c r="E37" s="127" t="s">
        <v>30</v>
      </c>
      <c r="F37" s="127" t="s">
        <v>30</v>
      </c>
      <c r="G37" s="127" t="s">
        <v>30</v>
      </c>
      <c r="H37" s="127" t="s">
        <v>30</v>
      </c>
      <c r="I37" s="142" t="s">
        <v>30</v>
      </c>
      <c r="J37" s="366">
        <f>IF(OR(C37&lt;&gt;0),"Для друку","")</f>
      </c>
    </row>
    <row r="38" spans="1:10" ht="12.75">
      <c r="A38" s="52">
        <v>3000</v>
      </c>
      <c r="B38" s="51" t="s">
        <v>101</v>
      </c>
      <c r="C38" s="6">
        <f>C39+C51+C52+C53</f>
        <v>0</v>
      </c>
      <c r="D38" s="7">
        <f>D39+D51+D52+D53</f>
        <v>0</v>
      </c>
      <c r="E38" s="7">
        <f>E39+E51+E52+E53</f>
        <v>0</v>
      </c>
      <c r="F38" s="7">
        <f>F39+F51+F52+F53</f>
        <v>0</v>
      </c>
      <c r="G38" s="7">
        <f>G39+G51+G52+G53</f>
        <v>0</v>
      </c>
      <c r="H38" s="136" t="s">
        <v>30</v>
      </c>
      <c r="I38" s="135" t="s">
        <v>30</v>
      </c>
      <c r="J38" s="366">
        <f aca="true" t="shared" si="1" ref="J38:J56">IF(OR(C38&lt;&gt;0,F38&lt;&gt;0,D38&lt;&gt;0,E38&lt;&gt;0,G38&lt;&gt;0),"Для друку","")</f>
      </c>
    </row>
    <row r="39" spans="1:10" ht="12.75">
      <c r="A39" s="52">
        <v>3100</v>
      </c>
      <c r="B39" s="51" t="s">
        <v>102</v>
      </c>
      <c r="C39" s="6">
        <f>C40+C41+C44+C47</f>
        <v>0</v>
      </c>
      <c r="D39" s="7">
        <f>D40+D41+D44+D47</f>
        <v>0</v>
      </c>
      <c r="E39" s="7">
        <f>E40+E41+E44+E47</f>
        <v>0</v>
      </c>
      <c r="F39" s="7">
        <f>F40+F41+F44+F47</f>
        <v>0</v>
      </c>
      <c r="G39" s="7">
        <f>G40+G41+G44+G47</f>
        <v>0</v>
      </c>
      <c r="H39" s="136" t="s">
        <v>30</v>
      </c>
      <c r="I39" s="135" t="s">
        <v>30</v>
      </c>
      <c r="J39" s="366">
        <f t="shared" si="1"/>
      </c>
    </row>
    <row r="40" spans="1:10" ht="25.5">
      <c r="A40" s="49">
        <v>3110</v>
      </c>
      <c r="B40" s="50" t="s">
        <v>103</v>
      </c>
      <c r="C40" s="372">
        <f>'Запит 2-12'!C43</f>
        <v>0</v>
      </c>
      <c r="D40" s="373">
        <f>'Запит 2-5'!C43</f>
        <v>0</v>
      </c>
      <c r="E40" s="281"/>
      <c r="F40" s="281"/>
      <c r="G40" s="281"/>
      <c r="H40" s="282"/>
      <c r="I40" s="283"/>
      <c r="J40" s="366">
        <f t="shared" si="1"/>
      </c>
    </row>
    <row r="41" spans="1:10" ht="12.75">
      <c r="A41" s="49">
        <v>3120</v>
      </c>
      <c r="B41" s="50" t="s">
        <v>104</v>
      </c>
      <c r="C41" s="9">
        <f>SUM(C42:C43)</f>
        <v>0</v>
      </c>
      <c r="D41" s="10">
        <f>SUM(D42:D43)</f>
        <v>0</v>
      </c>
      <c r="E41" s="10">
        <f>SUM(E42:E43)</f>
        <v>0</v>
      </c>
      <c r="F41" s="10">
        <f>SUM(F42:F43)</f>
        <v>0</v>
      </c>
      <c r="G41" s="10">
        <f>SUM(G42:G43)</f>
        <v>0</v>
      </c>
      <c r="H41" s="136" t="s">
        <v>30</v>
      </c>
      <c r="I41" s="135" t="s">
        <v>30</v>
      </c>
      <c r="J41" s="366">
        <f t="shared" si="1"/>
      </c>
    </row>
    <row r="42" spans="1:10" ht="25.5">
      <c r="A42" s="49">
        <v>3121</v>
      </c>
      <c r="B42" s="50" t="s">
        <v>213</v>
      </c>
      <c r="C42" s="372">
        <f>'Запит 2-12'!C45</f>
        <v>0</v>
      </c>
      <c r="D42" s="373">
        <f>'Запит 2-5'!C45</f>
        <v>0</v>
      </c>
      <c r="E42" s="281"/>
      <c r="F42" s="281"/>
      <c r="G42" s="281"/>
      <c r="H42" s="282"/>
      <c r="I42" s="283"/>
      <c r="J42" s="366">
        <f t="shared" si="1"/>
      </c>
    </row>
    <row r="43" spans="1:10" ht="25.5">
      <c r="A43" s="49">
        <v>3122</v>
      </c>
      <c r="B43" s="50" t="s">
        <v>214</v>
      </c>
      <c r="C43" s="372">
        <f>'Запит 2-12'!C46</f>
        <v>0</v>
      </c>
      <c r="D43" s="373">
        <f>'Запит 2-5'!C46</f>
        <v>0</v>
      </c>
      <c r="E43" s="281"/>
      <c r="F43" s="281"/>
      <c r="G43" s="281"/>
      <c r="H43" s="282"/>
      <c r="I43" s="283"/>
      <c r="J43" s="366">
        <f t="shared" si="1"/>
      </c>
    </row>
    <row r="44" spans="1:10" ht="12.75">
      <c r="A44" s="49">
        <v>3130</v>
      </c>
      <c r="B44" s="50" t="s">
        <v>105</v>
      </c>
      <c r="C44" s="9">
        <f>SUM(C45:C46)</f>
        <v>0</v>
      </c>
      <c r="D44" s="10">
        <f>SUM(D45:D46)</f>
        <v>0</v>
      </c>
      <c r="E44" s="10">
        <f>SUM(E45:E46)</f>
        <v>0</v>
      </c>
      <c r="F44" s="10">
        <f>SUM(F45:F46)</f>
        <v>0</v>
      </c>
      <c r="G44" s="10">
        <f>SUM(G45:G46)</f>
        <v>0</v>
      </c>
      <c r="H44" s="136" t="s">
        <v>30</v>
      </c>
      <c r="I44" s="135" t="s">
        <v>30</v>
      </c>
      <c r="J44" s="366">
        <f t="shared" si="1"/>
      </c>
    </row>
    <row r="45" spans="1:10" ht="25.5">
      <c r="A45" s="49">
        <v>3131</v>
      </c>
      <c r="B45" s="50" t="s">
        <v>215</v>
      </c>
      <c r="C45" s="372">
        <f>'Запит 2-12'!C48</f>
        <v>0</v>
      </c>
      <c r="D45" s="373">
        <f>'Запит 2-5'!C48</f>
        <v>0</v>
      </c>
      <c r="E45" s="281"/>
      <c r="F45" s="281"/>
      <c r="G45" s="281"/>
      <c r="H45" s="282"/>
      <c r="I45" s="283"/>
      <c r="J45" s="366">
        <f t="shared" si="1"/>
      </c>
    </row>
    <row r="46" spans="1:10" ht="12.75">
      <c r="A46" s="49">
        <v>3132</v>
      </c>
      <c r="B46" s="50" t="s">
        <v>106</v>
      </c>
      <c r="C46" s="372">
        <f>'Запит 2-12'!C49</f>
        <v>0</v>
      </c>
      <c r="D46" s="373">
        <f>'Запит 2-5'!C49</f>
        <v>0</v>
      </c>
      <c r="E46" s="281"/>
      <c r="F46" s="281"/>
      <c r="G46" s="281"/>
      <c r="H46" s="282"/>
      <c r="I46" s="283"/>
      <c r="J46" s="366">
        <f t="shared" si="1"/>
      </c>
    </row>
    <row r="47" spans="1:10" ht="12.75">
      <c r="A47" s="49">
        <v>3140</v>
      </c>
      <c r="B47" s="50" t="s">
        <v>107</v>
      </c>
      <c r="C47" s="9">
        <f>SUM(C48:C50)</f>
        <v>0</v>
      </c>
      <c r="D47" s="10">
        <f>SUM(D48:D50)</f>
        <v>0</v>
      </c>
      <c r="E47" s="10">
        <f>SUM(E48:E50)</f>
        <v>0</v>
      </c>
      <c r="F47" s="10">
        <f>SUM(F48:F50)</f>
        <v>0</v>
      </c>
      <c r="G47" s="10">
        <f>SUM(G48:G50)</f>
        <v>0</v>
      </c>
      <c r="H47" s="136" t="s">
        <v>30</v>
      </c>
      <c r="I47" s="135" t="s">
        <v>30</v>
      </c>
      <c r="J47" s="366">
        <f t="shared" si="1"/>
      </c>
    </row>
    <row r="48" spans="1:10" ht="25.5">
      <c r="A48" s="49">
        <v>3141</v>
      </c>
      <c r="B48" s="50" t="s">
        <v>216</v>
      </c>
      <c r="C48" s="372">
        <f>'Запит 2-12'!C51</f>
        <v>0</v>
      </c>
      <c r="D48" s="373">
        <f>'Запит 2-5'!C51</f>
        <v>0</v>
      </c>
      <c r="E48" s="281"/>
      <c r="F48" s="281"/>
      <c r="G48" s="281"/>
      <c r="H48" s="282"/>
      <c r="I48" s="283"/>
      <c r="J48" s="366">
        <f t="shared" si="1"/>
      </c>
    </row>
    <row r="49" spans="1:10" ht="25.5">
      <c r="A49" s="49">
        <v>3142</v>
      </c>
      <c r="B49" s="50" t="s">
        <v>217</v>
      </c>
      <c r="C49" s="372">
        <f>'Запит 2-12'!C52</f>
        <v>0</v>
      </c>
      <c r="D49" s="373">
        <f>'Запит 2-5'!C52</f>
        <v>0</v>
      </c>
      <c r="E49" s="281"/>
      <c r="F49" s="281"/>
      <c r="G49" s="281"/>
      <c r="H49" s="282"/>
      <c r="I49" s="283"/>
      <c r="J49" s="366">
        <f t="shared" si="1"/>
      </c>
    </row>
    <row r="50" spans="1:10" ht="25.5">
      <c r="A50" s="49">
        <v>3143</v>
      </c>
      <c r="B50" s="50" t="s">
        <v>108</v>
      </c>
      <c r="C50" s="372">
        <f>'Запит 2-12'!C53</f>
        <v>0</v>
      </c>
      <c r="D50" s="373">
        <f>'Запит 2-5'!C53</f>
        <v>0</v>
      </c>
      <c r="E50" s="284"/>
      <c r="F50" s="284"/>
      <c r="G50" s="284"/>
      <c r="H50" s="285"/>
      <c r="I50" s="286"/>
      <c r="J50" s="366">
        <f t="shared" si="1"/>
      </c>
    </row>
    <row r="51" spans="1:10" ht="25.5">
      <c r="A51" s="52">
        <v>3150</v>
      </c>
      <c r="B51" s="51" t="s">
        <v>109</v>
      </c>
      <c r="C51" s="372">
        <f>'Запит 2-12'!C54</f>
        <v>0</v>
      </c>
      <c r="D51" s="373">
        <f>'Запит 2-5'!C54</f>
        <v>0</v>
      </c>
      <c r="E51" s="284"/>
      <c r="F51" s="284"/>
      <c r="G51" s="284"/>
      <c r="H51" s="285"/>
      <c r="I51" s="286"/>
      <c r="J51" s="366">
        <f t="shared" si="1"/>
      </c>
    </row>
    <row r="52" spans="1:10" ht="25.5">
      <c r="A52" s="52">
        <v>3160</v>
      </c>
      <c r="B52" s="51" t="s">
        <v>110</v>
      </c>
      <c r="C52" s="372">
        <f>'Запит 2-12'!C55</f>
        <v>0</v>
      </c>
      <c r="D52" s="373">
        <f>'Запит 2-5'!C55</f>
        <v>0</v>
      </c>
      <c r="E52" s="284"/>
      <c r="F52" s="284"/>
      <c r="G52" s="284"/>
      <c r="H52" s="285"/>
      <c r="I52" s="286"/>
      <c r="J52" s="366">
        <f t="shared" si="1"/>
      </c>
    </row>
    <row r="53" spans="1:10" ht="12.75">
      <c r="A53" s="52">
        <v>3200</v>
      </c>
      <c r="B53" s="51" t="s">
        <v>111</v>
      </c>
      <c r="C53" s="9">
        <f>SUM(C54:C57)</f>
        <v>0</v>
      </c>
      <c r="D53" s="10">
        <f>SUM(D54:D57)</f>
        <v>0</v>
      </c>
      <c r="E53" s="10">
        <f>SUM(E54:E57)</f>
        <v>0</v>
      </c>
      <c r="F53" s="10">
        <f>SUM(F54:F57)</f>
        <v>0</v>
      </c>
      <c r="G53" s="10">
        <f>SUM(G54:G57)</f>
        <v>0</v>
      </c>
      <c r="H53" s="136" t="s">
        <v>30</v>
      </c>
      <c r="I53" s="135" t="s">
        <v>30</v>
      </c>
      <c r="J53" s="366">
        <f t="shared" si="1"/>
      </c>
    </row>
    <row r="54" spans="1:10" ht="25.5">
      <c r="A54" s="49">
        <v>3210</v>
      </c>
      <c r="B54" s="50" t="s">
        <v>112</v>
      </c>
      <c r="C54" s="372">
        <f>'Запит 2-12'!C57</f>
        <v>0</v>
      </c>
      <c r="D54" s="373">
        <f>'Запит 2-5'!C57</f>
        <v>0</v>
      </c>
      <c r="E54" s="284"/>
      <c r="F54" s="284"/>
      <c r="G54" s="284"/>
      <c r="H54" s="285"/>
      <c r="I54" s="286"/>
      <c r="J54" s="366">
        <f t="shared" si="1"/>
      </c>
    </row>
    <row r="55" spans="1:10" ht="25.5">
      <c r="A55" s="49">
        <v>3220</v>
      </c>
      <c r="B55" s="50" t="s">
        <v>113</v>
      </c>
      <c r="C55" s="372">
        <f>'Запит 2-12'!C58</f>
        <v>0</v>
      </c>
      <c r="D55" s="373">
        <f>'Запит 2-5'!C58</f>
        <v>0</v>
      </c>
      <c r="E55" s="284"/>
      <c r="F55" s="284"/>
      <c r="G55" s="284"/>
      <c r="H55" s="285"/>
      <c r="I55" s="286"/>
      <c r="J55" s="366">
        <f t="shared" si="1"/>
      </c>
    </row>
    <row r="56" spans="1:10" ht="38.25">
      <c r="A56" s="49">
        <v>3230</v>
      </c>
      <c r="B56" s="50" t="s">
        <v>218</v>
      </c>
      <c r="C56" s="372">
        <f>'Запит 2-12'!C59</f>
        <v>0</v>
      </c>
      <c r="D56" s="373">
        <f>'Запит 2-5'!C59</f>
        <v>0</v>
      </c>
      <c r="E56" s="284"/>
      <c r="F56" s="284"/>
      <c r="G56" s="284"/>
      <c r="H56" s="285"/>
      <c r="I56" s="286"/>
      <c r="J56" s="366">
        <f t="shared" si="1"/>
      </c>
    </row>
    <row r="57" spans="1:10" ht="12.75">
      <c r="A57" s="49">
        <v>3240</v>
      </c>
      <c r="B57" s="50" t="s">
        <v>114</v>
      </c>
      <c r="C57" s="372">
        <f>'Запит 2-12'!C60</f>
        <v>0</v>
      </c>
      <c r="D57" s="373">
        <f>'Запит 2-5'!C60</f>
        <v>0</v>
      </c>
      <c r="E57" s="284"/>
      <c r="F57" s="284"/>
      <c r="G57" s="284"/>
      <c r="H57" s="285"/>
      <c r="I57" s="286"/>
      <c r="J57" s="366">
        <f>IF(OR(C57&lt;&gt;0),"Для друку","")</f>
      </c>
    </row>
    <row r="58" spans="1:10" ht="12.75">
      <c r="A58" s="120"/>
      <c r="B58" s="119" t="s">
        <v>116</v>
      </c>
      <c r="C58" s="12">
        <f>C4+C38</f>
        <v>0</v>
      </c>
      <c r="D58" s="13">
        <f>D4+D38</f>
        <v>0</v>
      </c>
      <c r="E58" s="13">
        <f>E4+E38</f>
        <v>0</v>
      </c>
      <c r="F58" s="13">
        <f>F4+F38</f>
        <v>0</v>
      </c>
      <c r="G58" s="13">
        <f>G4+G38</f>
        <v>0</v>
      </c>
      <c r="H58" s="131" t="s">
        <v>30</v>
      </c>
      <c r="I58" s="130" t="s">
        <v>30</v>
      </c>
      <c r="J58" s="366">
        <f aca="true" t="shared" si="2" ref="J58:J67">IF(OR(C58&lt;&gt;0,F58&lt;&gt;0,D58&lt;&gt;0,E58&lt;&gt;0,G58&lt;&gt;0),"Для друку","")</f>
      </c>
    </row>
    <row r="59" spans="1:10" ht="12.75">
      <c r="A59" s="268">
        <v>4000</v>
      </c>
      <c r="B59" s="269" t="s">
        <v>118</v>
      </c>
      <c r="C59" s="141">
        <f aca="true" t="shared" si="3" ref="C59:G60">C60</f>
        <v>0</v>
      </c>
      <c r="D59" s="140">
        <f t="shared" si="3"/>
        <v>0</v>
      </c>
      <c r="E59" s="140">
        <f t="shared" si="3"/>
        <v>0</v>
      </c>
      <c r="F59" s="140">
        <f t="shared" si="3"/>
        <v>0</v>
      </c>
      <c r="G59" s="140">
        <f t="shared" si="3"/>
        <v>0</v>
      </c>
      <c r="H59" s="139" t="s">
        <v>30</v>
      </c>
      <c r="I59" s="138" t="s">
        <v>30</v>
      </c>
      <c r="J59" s="366">
        <f t="shared" si="2"/>
      </c>
    </row>
    <row r="60" spans="1:10" ht="12.75">
      <c r="A60" s="265">
        <v>4100</v>
      </c>
      <c r="B60" s="92" t="s">
        <v>119</v>
      </c>
      <c r="C60" s="137">
        <f t="shared" si="3"/>
        <v>0</v>
      </c>
      <c r="D60" s="134">
        <f t="shared" si="3"/>
        <v>0</v>
      </c>
      <c r="E60" s="134">
        <f t="shared" si="3"/>
        <v>0</v>
      </c>
      <c r="F60" s="134">
        <f t="shared" si="3"/>
        <v>0</v>
      </c>
      <c r="G60" s="134">
        <f t="shared" si="3"/>
        <v>0</v>
      </c>
      <c r="H60" s="136" t="s">
        <v>30</v>
      </c>
      <c r="I60" s="135" t="s">
        <v>30</v>
      </c>
      <c r="J60" s="366">
        <f t="shared" si="2"/>
      </c>
    </row>
    <row r="61" spans="1:10" ht="12.75">
      <c r="A61" s="266">
        <v>4110</v>
      </c>
      <c r="B61" s="267" t="s">
        <v>120</v>
      </c>
      <c r="C61" s="340">
        <f>SUM(C62:C64)</f>
        <v>0</v>
      </c>
      <c r="D61" s="134">
        <f>SUM(D62:D64)</f>
        <v>0</v>
      </c>
      <c r="E61" s="134">
        <f>SUM(E62:E64)</f>
        <v>0</v>
      </c>
      <c r="F61" s="134">
        <f>SUM(F62:F64)</f>
        <v>0</v>
      </c>
      <c r="G61" s="134">
        <f>SUM(G62:G64)</f>
        <v>0</v>
      </c>
      <c r="H61" s="136" t="s">
        <v>30</v>
      </c>
      <c r="I61" s="135" t="s">
        <v>30</v>
      </c>
      <c r="J61" s="366">
        <f t="shared" si="2"/>
      </c>
    </row>
    <row r="62" spans="1:10" ht="25.5">
      <c r="A62" s="266">
        <v>4111</v>
      </c>
      <c r="B62" s="267" t="s">
        <v>121</v>
      </c>
      <c r="C62" s="146">
        <f>'Запит 2-12'!C65</f>
        <v>0</v>
      </c>
      <c r="D62" s="339">
        <f>'Запит 2-5'!C71</f>
        <v>0</v>
      </c>
      <c r="E62" s="284"/>
      <c r="F62" s="284"/>
      <c r="G62" s="284"/>
      <c r="H62" s="285"/>
      <c r="I62" s="286"/>
      <c r="J62" s="366">
        <f t="shared" si="2"/>
      </c>
    </row>
    <row r="63" spans="1:10" ht="25.5">
      <c r="A63" s="266">
        <v>4112</v>
      </c>
      <c r="B63" s="267" t="s">
        <v>122</v>
      </c>
      <c r="C63" s="146">
        <f>'Запит 2-12'!C66</f>
        <v>0</v>
      </c>
      <c r="D63" s="339">
        <f>'Запит 2-5'!C72</f>
        <v>0</v>
      </c>
      <c r="E63" s="284"/>
      <c r="F63" s="284"/>
      <c r="G63" s="284"/>
      <c r="H63" s="285"/>
      <c r="I63" s="286"/>
      <c r="J63" s="366">
        <f t="shared" si="2"/>
      </c>
    </row>
    <row r="64" spans="1:10" ht="12.75">
      <c r="A64" s="270">
        <v>4113</v>
      </c>
      <c r="B64" s="93" t="s">
        <v>123</v>
      </c>
      <c r="C64" s="147">
        <f>'Запит 2-12'!C67</f>
        <v>0</v>
      </c>
      <c r="D64" s="341">
        <f>'Запит 2-5'!C73</f>
        <v>0</v>
      </c>
      <c r="E64" s="290"/>
      <c r="F64" s="290"/>
      <c r="G64" s="290"/>
      <c r="H64" s="291"/>
      <c r="I64" s="292"/>
      <c r="J64" s="366">
        <f t="shared" si="2"/>
      </c>
    </row>
    <row r="65" spans="1:10" ht="12.75">
      <c r="A65" s="120"/>
      <c r="B65" s="119" t="s">
        <v>124</v>
      </c>
      <c r="C65" s="133">
        <f>C59</f>
        <v>0</v>
      </c>
      <c r="D65" s="132">
        <f>D59</f>
        <v>0</v>
      </c>
      <c r="E65" s="132">
        <f>E59</f>
        <v>0</v>
      </c>
      <c r="F65" s="132">
        <f>F59</f>
        <v>0</v>
      </c>
      <c r="G65" s="132">
        <f>G59</f>
        <v>0</v>
      </c>
      <c r="H65" s="131" t="s">
        <v>30</v>
      </c>
      <c r="I65" s="130" t="s">
        <v>30</v>
      </c>
      <c r="J65" s="366">
        <f t="shared" si="2"/>
      </c>
    </row>
    <row r="66" spans="1:10" ht="12.75">
      <c r="A66" s="120"/>
      <c r="B66" s="119" t="s">
        <v>125</v>
      </c>
      <c r="C66" s="133">
        <f>C58+C65</f>
        <v>0</v>
      </c>
      <c r="D66" s="132">
        <f>D58+D65</f>
        <v>0</v>
      </c>
      <c r="E66" s="132">
        <f>E58+E65</f>
        <v>0</v>
      </c>
      <c r="F66" s="132">
        <f>F58+F65</f>
        <v>0</v>
      </c>
      <c r="G66" s="132">
        <f>G58+G65</f>
        <v>0</v>
      </c>
      <c r="H66" s="131" t="s">
        <v>30</v>
      </c>
      <c r="I66" s="130" t="s">
        <v>30</v>
      </c>
      <c r="J66" s="366">
        <f t="shared" si="2"/>
      </c>
    </row>
    <row r="67" spans="1:10" ht="12.75">
      <c r="A67" s="76"/>
      <c r="B67" s="295"/>
      <c r="C67" s="76"/>
      <c r="D67" s="76"/>
      <c r="E67" s="76"/>
      <c r="F67" s="76"/>
      <c r="G67" s="76"/>
      <c r="H67" s="76"/>
      <c r="I67" s="76"/>
      <c r="J67" s="366">
        <f t="shared" si="2"/>
      </c>
    </row>
  </sheetData>
  <sheetProtection/>
  <printOptions horizontalCentered="1"/>
  <pageMargins left="0.1968503937007874" right="0.1968503937007874" top="0.1968503937007874" bottom="0.1968503937007874" header="0.15748031496062992" footer="0.1968503937007874"/>
  <pageSetup blackAndWhite="1" fitToHeight="4" fitToWidth="1" horizontalDpi="600" verticalDpi="600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J78"/>
  <sheetViews>
    <sheetView view="pageBreakPreview" zoomScale="130" zoomScaleSheetLayoutView="130" workbookViewId="0" topLeftCell="A31">
      <selection activeCell="H57" sqref="H57"/>
    </sheetView>
  </sheetViews>
  <sheetFormatPr defaultColWidth="9.140625" defaultRowHeight="15"/>
  <cols>
    <col min="1" max="1" width="8.140625" style="1" bestFit="1" customWidth="1"/>
    <col min="2" max="2" width="32.7109375" style="129" customWidth="1"/>
    <col min="3" max="3" width="16.00390625" style="1" customWidth="1"/>
    <col min="4" max="4" width="15.28125" style="1" hidden="1" customWidth="1"/>
    <col min="5" max="5" width="21.28125" style="1" customWidth="1"/>
    <col min="6" max="6" width="18.28125" style="1" customWidth="1"/>
    <col min="7" max="7" width="17.7109375" style="1" hidden="1" customWidth="1"/>
    <col min="8" max="8" width="18.7109375" style="1" customWidth="1"/>
    <col min="9" max="9" width="36.421875" style="1" customWidth="1"/>
    <col min="10" max="16384" width="9.140625" style="1" customWidth="1"/>
  </cols>
  <sheetData>
    <row r="1" spans="1:10" ht="15.75">
      <c r="A1" s="293" t="str">
        <f>"12.4. Нормативно-правові акти, виконання яких у "&amp;Параметри!D3&amp;" році не забезпечено граничним обсягом видатків/надання кредитів загального фонду:"</f>
        <v>12.4. Нормативно-правові акти, виконання яких у 2013 році не забезпечено граничним обсягом видатків/надання кредитів загального фонду:</v>
      </c>
      <c r="B1" s="293"/>
      <c r="C1" s="293"/>
      <c r="D1" s="293"/>
      <c r="E1" s="293"/>
      <c r="F1" s="293"/>
      <c r="G1" s="293"/>
      <c r="H1" s="293"/>
      <c r="I1" s="293"/>
      <c r="J1" s="366">
        <f aca="true" t="shared" si="0" ref="J1:J32">IF(OR(C1&lt;&gt;0,F1&lt;&gt;0,D1&lt;&gt;0,E1&lt;&gt;0,G1&lt;&gt;0),"Для друку","")</f>
      </c>
    </row>
    <row r="2" spans="1:10" ht="46.5" customHeight="1">
      <c r="A2" s="278" t="s">
        <v>37</v>
      </c>
      <c r="B2" s="91" t="s">
        <v>174</v>
      </c>
      <c r="C2" s="278" t="s">
        <v>193</v>
      </c>
      <c r="D2" s="280" t="str">
        <f>"Касові видатки за "&amp;Параметри!B3&amp;" рік"</f>
        <v>Касові видатки за 2011 рік</v>
      </c>
      <c r="E2" s="280" t="s">
        <v>194</v>
      </c>
      <c r="F2" s="280" t="s">
        <v>195</v>
      </c>
      <c r="G2" s="280"/>
      <c r="H2" s="280" t="s">
        <v>196</v>
      </c>
      <c r="I2" s="279" t="s">
        <v>197</v>
      </c>
      <c r="J2" s="366" t="str">
        <f t="shared" si="0"/>
        <v>Для друку</v>
      </c>
    </row>
    <row r="3" spans="1:10" ht="12.75">
      <c r="A3" s="278">
        <v>1</v>
      </c>
      <c r="B3" s="91">
        <v>2</v>
      </c>
      <c r="C3" s="313">
        <v>3</v>
      </c>
      <c r="D3" s="294">
        <v>4</v>
      </c>
      <c r="E3" s="294">
        <v>4</v>
      </c>
      <c r="F3" s="294">
        <v>5</v>
      </c>
      <c r="G3" s="294">
        <v>7</v>
      </c>
      <c r="H3" s="294">
        <v>6</v>
      </c>
      <c r="I3" s="301">
        <v>7</v>
      </c>
      <c r="J3" s="366" t="str">
        <f t="shared" si="0"/>
        <v>Для друку</v>
      </c>
    </row>
    <row r="4" spans="1:10" ht="12.75">
      <c r="A4" s="263"/>
      <c r="B4" s="264" t="s">
        <v>192</v>
      </c>
      <c r="C4" s="281"/>
      <c r="D4" s="281"/>
      <c r="E4" s="281"/>
      <c r="F4" s="281"/>
      <c r="G4" s="281"/>
      <c r="H4" s="134">
        <f>E4-F4</f>
        <v>0</v>
      </c>
      <c r="I4" s="283"/>
      <c r="J4" s="366">
        <f t="shared" si="0"/>
      </c>
    </row>
    <row r="5" spans="1:10" ht="38.25">
      <c r="A5" s="265"/>
      <c r="B5" s="92" t="s">
        <v>198</v>
      </c>
      <c r="C5" s="281"/>
      <c r="D5" s="281"/>
      <c r="E5" s="281"/>
      <c r="F5" s="281"/>
      <c r="G5" s="281"/>
      <c r="H5" s="134">
        <f aca="true" t="shared" si="1" ref="H5:H64">E5-F5</f>
        <v>0</v>
      </c>
      <c r="I5" s="283"/>
      <c r="J5" s="366">
        <f t="shared" si="0"/>
      </c>
    </row>
    <row r="6" spans="1:10" ht="12.75">
      <c r="A6" s="266"/>
      <c r="B6" s="267"/>
      <c r="C6" s="281"/>
      <c r="D6" s="281"/>
      <c r="E6" s="281"/>
      <c r="F6" s="281"/>
      <c r="G6" s="281"/>
      <c r="H6" s="134">
        <f t="shared" si="1"/>
        <v>0</v>
      </c>
      <c r="I6" s="283"/>
      <c r="J6" s="366">
        <f t="shared" si="0"/>
      </c>
    </row>
    <row r="7" spans="1:10" ht="12.75">
      <c r="A7" s="266"/>
      <c r="B7" s="267"/>
      <c r="C7" s="281"/>
      <c r="D7" s="281"/>
      <c r="E7" s="281"/>
      <c r="F7" s="281"/>
      <c r="G7" s="281"/>
      <c r="H7" s="134">
        <f t="shared" si="1"/>
        <v>0</v>
      </c>
      <c r="I7" s="283"/>
      <c r="J7" s="366">
        <f t="shared" si="0"/>
      </c>
    </row>
    <row r="8" spans="1:10" ht="12.75">
      <c r="A8" s="266"/>
      <c r="B8" s="267"/>
      <c r="C8" s="281"/>
      <c r="D8" s="339"/>
      <c r="E8" s="281"/>
      <c r="F8" s="281"/>
      <c r="G8" s="281"/>
      <c r="H8" s="134">
        <f t="shared" si="1"/>
        <v>0</v>
      </c>
      <c r="I8" s="283"/>
      <c r="J8" s="366">
        <f t="shared" si="0"/>
      </c>
    </row>
    <row r="9" spans="1:10" ht="12.75">
      <c r="A9" s="266"/>
      <c r="B9" s="267"/>
      <c r="C9" s="281"/>
      <c r="D9" s="339"/>
      <c r="E9" s="281"/>
      <c r="F9" s="281"/>
      <c r="G9" s="134"/>
      <c r="H9" s="134">
        <f t="shared" si="1"/>
        <v>0</v>
      </c>
      <c r="I9" s="283"/>
      <c r="J9" s="366">
        <f t="shared" si="0"/>
      </c>
    </row>
    <row r="10" spans="1:10" ht="12.75">
      <c r="A10" s="266"/>
      <c r="B10" s="267"/>
      <c r="C10" s="281"/>
      <c r="D10" s="339"/>
      <c r="E10" s="281"/>
      <c r="F10" s="281"/>
      <c r="G10" s="281"/>
      <c r="H10" s="134">
        <f t="shared" si="1"/>
        <v>0</v>
      </c>
      <c r="I10" s="283"/>
      <c r="J10" s="366">
        <f t="shared" si="0"/>
      </c>
    </row>
    <row r="11" spans="1:10" ht="12.75">
      <c r="A11" s="266"/>
      <c r="B11" s="267"/>
      <c r="C11" s="281"/>
      <c r="D11" s="339"/>
      <c r="E11" s="281"/>
      <c r="F11" s="281"/>
      <c r="G11" s="281"/>
      <c r="H11" s="134">
        <f t="shared" si="1"/>
        <v>0</v>
      </c>
      <c r="I11" s="283"/>
      <c r="J11" s="366">
        <f t="shared" si="0"/>
      </c>
    </row>
    <row r="12" spans="1:10" ht="12.75">
      <c r="A12" s="266"/>
      <c r="B12" s="267"/>
      <c r="C12" s="281"/>
      <c r="D12" s="339"/>
      <c r="E12" s="281"/>
      <c r="F12" s="281"/>
      <c r="G12" s="281"/>
      <c r="H12" s="134">
        <f t="shared" si="1"/>
        <v>0</v>
      </c>
      <c r="I12" s="283"/>
      <c r="J12" s="366">
        <f t="shared" si="0"/>
      </c>
    </row>
    <row r="13" spans="1:10" ht="12.75">
      <c r="A13" s="266"/>
      <c r="B13" s="267"/>
      <c r="C13" s="281"/>
      <c r="D13" s="339"/>
      <c r="E13" s="281"/>
      <c r="F13" s="281"/>
      <c r="G13" s="281"/>
      <c r="H13" s="134">
        <f t="shared" si="1"/>
        <v>0</v>
      </c>
      <c r="I13" s="283"/>
      <c r="J13" s="366">
        <f t="shared" si="0"/>
      </c>
    </row>
    <row r="14" spans="1:10" ht="12.75">
      <c r="A14" s="266"/>
      <c r="B14" s="267"/>
      <c r="C14" s="281"/>
      <c r="D14" s="339"/>
      <c r="E14" s="281"/>
      <c r="F14" s="281"/>
      <c r="G14" s="281"/>
      <c r="H14" s="134">
        <f t="shared" si="1"/>
        <v>0</v>
      </c>
      <c r="I14" s="283"/>
      <c r="J14" s="366">
        <f t="shared" si="0"/>
      </c>
    </row>
    <row r="15" spans="1:10" ht="12.75">
      <c r="A15" s="266"/>
      <c r="B15" s="267"/>
      <c r="C15" s="281"/>
      <c r="D15" s="339"/>
      <c r="E15" s="281"/>
      <c r="F15" s="281"/>
      <c r="G15" s="284"/>
      <c r="H15" s="134">
        <f t="shared" si="1"/>
        <v>0</v>
      </c>
      <c r="I15" s="283"/>
      <c r="J15" s="366">
        <f t="shared" si="0"/>
      </c>
    </row>
    <row r="16" spans="1:10" ht="12.75">
      <c r="A16" s="266"/>
      <c r="B16" s="267"/>
      <c r="C16" s="281"/>
      <c r="D16" s="339"/>
      <c r="E16" s="281"/>
      <c r="F16" s="281"/>
      <c r="G16" s="284"/>
      <c r="H16" s="134">
        <f t="shared" si="1"/>
        <v>0</v>
      </c>
      <c r="I16" s="283"/>
      <c r="J16" s="366">
        <f t="shared" si="0"/>
      </c>
    </row>
    <row r="17" spans="1:10" ht="12.75">
      <c r="A17" s="266"/>
      <c r="B17" s="267"/>
      <c r="C17" s="281"/>
      <c r="D17" s="339"/>
      <c r="E17" s="281"/>
      <c r="F17" s="281"/>
      <c r="G17" s="134"/>
      <c r="H17" s="134">
        <f t="shared" si="1"/>
        <v>0</v>
      </c>
      <c r="I17" s="283"/>
      <c r="J17" s="366">
        <f t="shared" si="0"/>
      </c>
    </row>
    <row r="18" spans="1:10" ht="12.75">
      <c r="A18" s="266"/>
      <c r="B18" s="267"/>
      <c r="C18" s="281"/>
      <c r="D18" s="339"/>
      <c r="E18" s="281"/>
      <c r="F18" s="281"/>
      <c r="G18" s="284"/>
      <c r="H18" s="134">
        <f t="shared" si="1"/>
        <v>0</v>
      </c>
      <c r="I18" s="283"/>
      <c r="J18" s="366">
        <f t="shared" si="0"/>
      </c>
    </row>
    <row r="19" spans="1:10" ht="12.75">
      <c r="A19" s="266"/>
      <c r="B19" s="267"/>
      <c r="C19" s="281"/>
      <c r="D19" s="339"/>
      <c r="E19" s="281"/>
      <c r="F19" s="281"/>
      <c r="G19" s="284"/>
      <c r="H19" s="134">
        <f t="shared" si="1"/>
        <v>0</v>
      </c>
      <c r="I19" s="283"/>
      <c r="J19" s="366">
        <f t="shared" si="0"/>
      </c>
    </row>
    <row r="20" spans="1:10" ht="12.75">
      <c r="A20" s="266"/>
      <c r="B20" s="267"/>
      <c r="C20" s="281"/>
      <c r="D20" s="339"/>
      <c r="E20" s="281"/>
      <c r="F20" s="281"/>
      <c r="G20" s="284"/>
      <c r="H20" s="134">
        <f t="shared" si="1"/>
        <v>0</v>
      </c>
      <c r="I20" s="283"/>
      <c r="J20" s="366">
        <f t="shared" si="0"/>
      </c>
    </row>
    <row r="21" spans="1:10" ht="12.75">
      <c r="A21" s="266"/>
      <c r="B21" s="267"/>
      <c r="C21" s="281"/>
      <c r="D21" s="339"/>
      <c r="E21" s="281"/>
      <c r="F21" s="281"/>
      <c r="G21" s="284"/>
      <c r="H21" s="134">
        <f t="shared" si="1"/>
        <v>0</v>
      </c>
      <c r="I21" s="283"/>
      <c r="J21" s="366">
        <f t="shared" si="0"/>
      </c>
    </row>
    <row r="22" spans="1:10" ht="12.75">
      <c r="A22" s="266"/>
      <c r="B22" s="267"/>
      <c r="C22" s="281"/>
      <c r="D22" s="339"/>
      <c r="E22" s="281"/>
      <c r="F22" s="281"/>
      <c r="G22" s="284"/>
      <c r="H22" s="134">
        <f t="shared" si="1"/>
        <v>0</v>
      </c>
      <c r="I22" s="283"/>
      <c r="J22" s="366">
        <f t="shared" si="0"/>
      </c>
    </row>
    <row r="23" spans="1:10" ht="12.75">
      <c r="A23" s="266"/>
      <c r="B23" s="267"/>
      <c r="C23" s="281"/>
      <c r="D23" s="339"/>
      <c r="E23" s="281"/>
      <c r="F23" s="281"/>
      <c r="G23" s="284"/>
      <c r="H23" s="134">
        <f t="shared" si="1"/>
        <v>0</v>
      </c>
      <c r="I23" s="283"/>
      <c r="J23" s="366">
        <f t="shared" si="0"/>
      </c>
    </row>
    <row r="24" spans="1:10" ht="12.75">
      <c r="A24" s="266"/>
      <c r="B24" s="267"/>
      <c r="C24" s="281"/>
      <c r="D24" s="339"/>
      <c r="E24" s="281"/>
      <c r="F24" s="281"/>
      <c r="G24" s="134"/>
      <c r="H24" s="134">
        <f t="shared" si="1"/>
        <v>0</v>
      </c>
      <c r="I24" s="283"/>
      <c r="J24" s="366">
        <f t="shared" si="0"/>
      </c>
    </row>
    <row r="25" spans="1:10" ht="12.75">
      <c r="A25" s="266"/>
      <c r="B25" s="267"/>
      <c r="C25" s="281"/>
      <c r="D25" s="339"/>
      <c r="E25" s="281"/>
      <c r="F25" s="281"/>
      <c r="G25" s="284"/>
      <c r="H25" s="134">
        <f t="shared" si="1"/>
        <v>0</v>
      </c>
      <c r="I25" s="283"/>
      <c r="J25" s="366">
        <f t="shared" si="0"/>
      </c>
    </row>
    <row r="26" spans="1:10" ht="12.75">
      <c r="A26" s="266"/>
      <c r="B26" s="267"/>
      <c r="C26" s="281"/>
      <c r="D26" s="339"/>
      <c r="E26" s="281"/>
      <c r="F26" s="281"/>
      <c r="G26" s="284"/>
      <c r="H26" s="134">
        <f t="shared" si="1"/>
        <v>0</v>
      </c>
      <c r="I26" s="283"/>
      <c r="J26" s="366">
        <f t="shared" si="0"/>
      </c>
    </row>
    <row r="27" spans="1:10" ht="12.75">
      <c r="A27" s="265"/>
      <c r="B27" s="92"/>
      <c r="C27" s="281"/>
      <c r="D27" s="339"/>
      <c r="E27" s="281"/>
      <c r="F27" s="281"/>
      <c r="G27" s="287"/>
      <c r="H27" s="134">
        <f t="shared" si="1"/>
        <v>0</v>
      </c>
      <c r="I27" s="283"/>
      <c r="J27" s="366">
        <f t="shared" si="0"/>
      </c>
    </row>
    <row r="28" spans="1:10" ht="12.75">
      <c r="A28" s="265"/>
      <c r="B28" s="92"/>
      <c r="C28" s="281"/>
      <c r="D28" s="339"/>
      <c r="E28" s="281"/>
      <c r="F28" s="281"/>
      <c r="G28" s="143"/>
      <c r="H28" s="134">
        <f t="shared" si="1"/>
        <v>0</v>
      </c>
      <c r="I28" s="283"/>
      <c r="J28" s="366">
        <f t="shared" si="0"/>
      </c>
    </row>
    <row r="29" spans="1:10" ht="12.75">
      <c r="A29" s="266"/>
      <c r="B29" s="267"/>
      <c r="C29" s="281"/>
      <c r="D29" s="339"/>
      <c r="E29" s="281"/>
      <c r="F29" s="281"/>
      <c r="G29" s="284"/>
      <c r="H29" s="134">
        <f t="shared" si="1"/>
        <v>0</v>
      </c>
      <c r="I29" s="283"/>
      <c r="J29" s="366">
        <f t="shared" si="0"/>
      </c>
    </row>
    <row r="30" spans="1:10" ht="12.75">
      <c r="A30" s="266"/>
      <c r="B30" s="267"/>
      <c r="C30" s="281"/>
      <c r="D30" s="339"/>
      <c r="E30" s="281"/>
      <c r="F30" s="281"/>
      <c r="G30" s="284"/>
      <c r="H30" s="134">
        <f t="shared" si="1"/>
        <v>0</v>
      </c>
      <c r="I30" s="283"/>
      <c r="J30" s="366">
        <f t="shared" si="0"/>
      </c>
    </row>
    <row r="31" spans="1:10" ht="12.75">
      <c r="A31" s="266"/>
      <c r="B31" s="267"/>
      <c r="C31" s="281"/>
      <c r="D31" s="339"/>
      <c r="E31" s="281"/>
      <c r="F31" s="281"/>
      <c r="G31" s="143"/>
      <c r="H31" s="134">
        <f t="shared" si="1"/>
        <v>0</v>
      </c>
      <c r="I31" s="283"/>
      <c r="J31" s="366">
        <f t="shared" si="0"/>
      </c>
    </row>
    <row r="32" spans="1:10" ht="12.75">
      <c r="A32" s="266"/>
      <c r="B32" s="267"/>
      <c r="C32" s="281"/>
      <c r="D32" s="339"/>
      <c r="E32" s="281"/>
      <c r="F32" s="281"/>
      <c r="G32" s="284"/>
      <c r="H32" s="134">
        <f t="shared" si="1"/>
        <v>0</v>
      </c>
      <c r="I32" s="283"/>
      <c r="J32" s="366">
        <f t="shared" si="0"/>
      </c>
    </row>
    <row r="33" spans="1:10" ht="12.75">
      <c r="A33" s="266"/>
      <c r="B33" s="267"/>
      <c r="C33" s="281"/>
      <c r="D33" s="339"/>
      <c r="E33" s="281"/>
      <c r="F33" s="281"/>
      <c r="G33" s="284"/>
      <c r="H33" s="134">
        <f t="shared" si="1"/>
        <v>0</v>
      </c>
      <c r="I33" s="283"/>
      <c r="J33" s="366">
        <f aca="true" t="shared" si="2" ref="J33:J55">IF(OR(C33&lt;&gt;0,F33&lt;&gt;0,D33&lt;&gt;0,E33&lt;&gt;0,G33&lt;&gt;0),"Для друку","")</f>
      </c>
    </row>
    <row r="34" spans="1:10" ht="12.75">
      <c r="A34" s="266"/>
      <c r="B34" s="267"/>
      <c r="C34" s="281"/>
      <c r="D34" s="339"/>
      <c r="E34" s="281"/>
      <c r="F34" s="281"/>
      <c r="G34" s="284"/>
      <c r="H34" s="134">
        <f t="shared" si="1"/>
        <v>0</v>
      </c>
      <c r="I34" s="283"/>
      <c r="J34" s="366">
        <f t="shared" si="2"/>
      </c>
    </row>
    <row r="35" spans="1:10" ht="12.75">
      <c r="A35" s="266"/>
      <c r="B35" s="267"/>
      <c r="C35" s="281"/>
      <c r="D35" s="339"/>
      <c r="E35" s="281"/>
      <c r="F35" s="281"/>
      <c r="G35" s="284"/>
      <c r="H35" s="134">
        <f t="shared" si="1"/>
        <v>0</v>
      </c>
      <c r="I35" s="283"/>
      <c r="J35" s="366">
        <f t="shared" si="2"/>
      </c>
    </row>
    <row r="36" spans="1:10" ht="12.75">
      <c r="A36" s="265"/>
      <c r="B36" s="92"/>
      <c r="C36" s="281"/>
      <c r="D36" s="339"/>
      <c r="E36" s="281"/>
      <c r="F36" s="281"/>
      <c r="G36" s="143"/>
      <c r="H36" s="134">
        <f t="shared" si="1"/>
        <v>0</v>
      </c>
      <c r="I36" s="283"/>
      <c r="J36" s="366">
        <f t="shared" si="2"/>
      </c>
    </row>
    <row r="37" spans="1:10" ht="12.75">
      <c r="A37" s="265"/>
      <c r="B37" s="92"/>
      <c r="C37" s="281"/>
      <c r="D37" s="339"/>
      <c r="E37" s="281"/>
      <c r="F37" s="281"/>
      <c r="G37" s="143"/>
      <c r="H37" s="134">
        <f t="shared" si="1"/>
        <v>0</v>
      </c>
      <c r="I37" s="283"/>
      <c r="J37" s="366">
        <f t="shared" si="2"/>
      </c>
    </row>
    <row r="38" spans="1:10" ht="12.75">
      <c r="A38" s="266"/>
      <c r="B38" s="267"/>
      <c r="C38" s="281"/>
      <c r="D38" s="339"/>
      <c r="E38" s="281"/>
      <c r="F38" s="281"/>
      <c r="G38" s="287"/>
      <c r="H38" s="134">
        <f t="shared" si="1"/>
        <v>0</v>
      </c>
      <c r="I38" s="283"/>
      <c r="J38" s="366">
        <f t="shared" si="2"/>
      </c>
    </row>
    <row r="39" spans="1:10" ht="12.75">
      <c r="A39" s="266"/>
      <c r="B39" s="267"/>
      <c r="C39" s="281"/>
      <c r="D39" s="339"/>
      <c r="E39" s="281"/>
      <c r="F39" s="281"/>
      <c r="G39" s="134"/>
      <c r="H39" s="134">
        <f t="shared" si="1"/>
        <v>0</v>
      </c>
      <c r="I39" s="283"/>
      <c r="J39" s="366">
        <f t="shared" si="2"/>
      </c>
    </row>
    <row r="40" spans="1:10" ht="12.75">
      <c r="A40" s="266"/>
      <c r="B40" s="267"/>
      <c r="C40" s="281"/>
      <c r="D40" s="339"/>
      <c r="E40" s="281"/>
      <c r="F40" s="281"/>
      <c r="G40" s="281"/>
      <c r="H40" s="134">
        <f t="shared" si="1"/>
        <v>0</v>
      </c>
      <c r="I40" s="283"/>
      <c r="J40" s="366">
        <f t="shared" si="2"/>
      </c>
    </row>
    <row r="41" spans="1:10" ht="12.75">
      <c r="A41" s="266"/>
      <c r="B41" s="267"/>
      <c r="C41" s="281"/>
      <c r="D41" s="339"/>
      <c r="E41" s="281"/>
      <c r="F41" s="281"/>
      <c r="G41" s="281"/>
      <c r="H41" s="134">
        <f t="shared" si="1"/>
        <v>0</v>
      </c>
      <c r="I41" s="283"/>
      <c r="J41" s="366">
        <f t="shared" si="2"/>
      </c>
    </row>
    <row r="42" spans="1:10" ht="12.75">
      <c r="A42" s="266"/>
      <c r="B42" s="267"/>
      <c r="C42" s="281"/>
      <c r="D42" s="339"/>
      <c r="E42" s="281"/>
      <c r="F42" s="281"/>
      <c r="G42" s="134"/>
      <c r="H42" s="134">
        <f t="shared" si="1"/>
        <v>0</v>
      </c>
      <c r="I42" s="283"/>
      <c r="J42" s="366">
        <f t="shared" si="2"/>
      </c>
    </row>
    <row r="43" spans="1:10" ht="12.75">
      <c r="A43" s="266"/>
      <c r="B43" s="267"/>
      <c r="C43" s="281"/>
      <c r="D43" s="339"/>
      <c r="E43" s="281"/>
      <c r="F43" s="281"/>
      <c r="G43" s="281"/>
      <c r="H43" s="134">
        <f t="shared" si="1"/>
        <v>0</v>
      </c>
      <c r="I43" s="283"/>
      <c r="J43" s="366">
        <f t="shared" si="2"/>
      </c>
    </row>
    <row r="44" spans="1:10" ht="12.75">
      <c r="A44" s="266"/>
      <c r="B44" s="267"/>
      <c r="C44" s="281"/>
      <c r="D44" s="339"/>
      <c r="E44" s="281"/>
      <c r="F44" s="281"/>
      <c r="G44" s="281"/>
      <c r="H44" s="134">
        <f t="shared" si="1"/>
        <v>0</v>
      </c>
      <c r="I44" s="283"/>
      <c r="J44" s="366">
        <f t="shared" si="2"/>
      </c>
    </row>
    <row r="45" spans="1:10" ht="12.75">
      <c r="A45" s="266"/>
      <c r="B45" s="267"/>
      <c r="C45" s="281"/>
      <c r="D45" s="339"/>
      <c r="E45" s="281"/>
      <c r="F45" s="281"/>
      <c r="G45" s="134"/>
      <c r="H45" s="134">
        <f t="shared" si="1"/>
        <v>0</v>
      </c>
      <c r="I45" s="283"/>
      <c r="J45" s="366">
        <f t="shared" si="2"/>
      </c>
    </row>
    <row r="46" spans="1:10" ht="12.75">
      <c r="A46" s="266"/>
      <c r="B46" s="267"/>
      <c r="C46" s="281"/>
      <c r="D46" s="339"/>
      <c r="E46" s="281"/>
      <c r="F46" s="281"/>
      <c r="G46" s="281"/>
      <c r="H46" s="134">
        <f t="shared" si="1"/>
        <v>0</v>
      </c>
      <c r="I46" s="283"/>
      <c r="J46" s="366">
        <f t="shared" si="2"/>
      </c>
    </row>
    <row r="47" spans="1:10" ht="12.75">
      <c r="A47" s="266"/>
      <c r="B47" s="267"/>
      <c r="C47" s="281"/>
      <c r="D47" s="339"/>
      <c r="E47" s="281"/>
      <c r="F47" s="281"/>
      <c r="G47" s="281"/>
      <c r="H47" s="134">
        <f t="shared" si="1"/>
        <v>0</v>
      </c>
      <c r="I47" s="283"/>
      <c r="J47" s="366">
        <f t="shared" si="2"/>
      </c>
    </row>
    <row r="48" spans="1:10" ht="12.75">
      <c r="A48" s="266"/>
      <c r="B48" s="267"/>
      <c r="C48" s="281"/>
      <c r="D48" s="339"/>
      <c r="E48" s="281"/>
      <c r="F48" s="281"/>
      <c r="G48" s="281"/>
      <c r="H48" s="134">
        <f t="shared" si="1"/>
        <v>0</v>
      </c>
      <c r="I48" s="283"/>
      <c r="J48" s="366">
        <f t="shared" si="2"/>
      </c>
    </row>
    <row r="49" spans="1:10" ht="12.75">
      <c r="A49" s="265"/>
      <c r="B49" s="92"/>
      <c r="C49" s="281"/>
      <c r="D49" s="339"/>
      <c r="E49" s="281"/>
      <c r="F49" s="281"/>
      <c r="G49" s="284"/>
      <c r="H49" s="134">
        <f t="shared" si="1"/>
        <v>0</v>
      </c>
      <c r="I49" s="283"/>
      <c r="J49" s="366">
        <f t="shared" si="2"/>
      </c>
    </row>
    <row r="50" spans="1:10" ht="12.75">
      <c r="A50" s="265"/>
      <c r="B50" s="92"/>
      <c r="C50" s="281"/>
      <c r="D50" s="339"/>
      <c r="E50" s="281"/>
      <c r="F50" s="281"/>
      <c r="G50" s="284"/>
      <c r="H50" s="134">
        <f t="shared" si="1"/>
        <v>0</v>
      </c>
      <c r="I50" s="283"/>
      <c r="J50" s="366">
        <f t="shared" si="2"/>
      </c>
    </row>
    <row r="51" spans="1:10" ht="12.75">
      <c r="A51" s="265"/>
      <c r="B51" s="92"/>
      <c r="C51" s="281"/>
      <c r="D51" s="339"/>
      <c r="E51" s="281"/>
      <c r="F51" s="281"/>
      <c r="G51" s="134"/>
      <c r="H51" s="134">
        <f t="shared" si="1"/>
        <v>0</v>
      </c>
      <c r="I51" s="283"/>
      <c r="J51" s="366">
        <f t="shared" si="2"/>
      </c>
    </row>
    <row r="52" spans="1:10" ht="12.75">
      <c r="A52" s="266"/>
      <c r="B52" s="267"/>
      <c r="C52" s="281"/>
      <c r="D52" s="339"/>
      <c r="E52" s="281"/>
      <c r="F52" s="281"/>
      <c r="G52" s="284"/>
      <c r="H52" s="134">
        <f t="shared" si="1"/>
        <v>0</v>
      </c>
      <c r="I52" s="283"/>
      <c r="J52" s="366">
        <f t="shared" si="2"/>
      </c>
    </row>
    <row r="53" spans="1:10" ht="12.75">
      <c r="A53" s="266"/>
      <c r="B53" s="267"/>
      <c r="C53" s="281"/>
      <c r="D53" s="339"/>
      <c r="E53" s="281"/>
      <c r="F53" s="281"/>
      <c r="G53" s="284"/>
      <c r="H53" s="134">
        <f t="shared" si="1"/>
        <v>0</v>
      </c>
      <c r="I53" s="283"/>
      <c r="J53" s="366">
        <f t="shared" si="2"/>
      </c>
    </row>
    <row r="54" spans="1:10" ht="12.75">
      <c r="A54" s="266"/>
      <c r="B54" s="267"/>
      <c r="C54" s="281"/>
      <c r="D54" s="339"/>
      <c r="E54" s="281"/>
      <c r="F54" s="281"/>
      <c r="G54" s="284"/>
      <c r="H54" s="134">
        <f t="shared" si="1"/>
        <v>0</v>
      </c>
      <c r="I54" s="283"/>
      <c r="J54" s="366">
        <f t="shared" si="2"/>
      </c>
    </row>
    <row r="55" spans="1:10" ht="12.75">
      <c r="A55" s="266"/>
      <c r="B55" s="267"/>
      <c r="C55" s="281"/>
      <c r="D55" s="339"/>
      <c r="E55" s="281"/>
      <c r="F55" s="281"/>
      <c r="G55" s="284"/>
      <c r="H55" s="134">
        <f t="shared" si="1"/>
        <v>0</v>
      </c>
      <c r="I55" s="283"/>
      <c r="J55" s="366">
        <f t="shared" si="2"/>
      </c>
    </row>
    <row r="56" spans="1:10" ht="12.75">
      <c r="A56" s="266"/>
      <c r="B56" s="267"/>
      <c r="C56" s="281"/>
      <c r="D56" s="339"/>
      <c r="E56" s="281"/>
      <c r="F56" s="281"/>
      <c r="G56" s="127"/>
      <c r="H56" s="134">
        <f t="shared" si="1"/>
        <v>0</v>
      </c>
      <c r="I56" s="283"/>
      <c r="J56" s="366">
        <f>IF(OR(C56&lt;&gt;0),"Для друку","")</f>
      </c>
    </row>
    <row r="57" spans="1:10" ht="12.75">
      <c r="A57" s="266"/>
      <c r="B57" s="267"/>
      <c r="C57" s="281"/>
      <c r="D57" s="339"/>
      <c r="E57" s="281"/>
      <c r="F57" s="281"/>
      <c r="G57" s="132"/>
      <c r="H57" s="134">
        <f t="shared" si="1"/>
        <v>0</v>
      </c>
      <c r="I57" s="283"/>
      <c r="J57" s="366">
        <f aca="true" t="shared" si="3" ref="J57:J66">IF(OR(C57&lt;&gt;0,F57&lt;&gt;0,D57&lt;&gt;0,E57&lt;&gt;0,G57&lt;&gt;0),"Для друку","")</f>
      </c>
    </row>
    <row r="58" spans="1:10" ht="12.75">
      <c r="A58" s="266"/>
      <c r="B58" s="267"/>
      <c r="C58" s="281"/>
      <c r="D58" s="339"/>
      <c r="E58" s="281"/>
      <c r="F58" s="281"/>
      <c r="G58" s="140"/>
      <c r="H58" s="134">
        <f t="shared" si="1"/>
        <v>0</v>
      </c>
      <c r="I58" s="283"/>
      <c r="J58" s="366">
        <f t="shared" si="3"/>
      </c>
    </row>
    <row r="59" spans="1:10" ht="12.75">
      <c r="A59" s="266"/>
      <c r="B59" s="267"/>
      <c r="C59" s="281"/>
      <c r="D59" s="339"/>
      <c r="E59" s="281"/>
      <c r="F59" s="281"/>
      <c r="G59" s="134"/>
      <c r="H59" s="134">
        <f t="shared" si="1"/>
        <v>0</v>
      </c>
      <c r="I59" s="283"/>
      <c r="J59" s="366">
        <f t="shared" si="3"/>
      </c>
    </row>
    <row r="60" spans="1:10" ht="12.75">
      <c r="A60" s="266"/>
      <c r="B60" s="267"/>
      <c r="C60" s="281"/>
      <c r="D60" s="339"/>
      <c r="E60" s="281"/>
      <c r="F60" s="281"/>
      <c r="G60" s="134"/>
      <c r="H60" s="134">
        <f t="shared" si="1"/>
        <v>0</v>
      </c>
      <c r="I60" s="283"/>
      <c r="J60" s="366">
        <f t="shared" si="3"/>
      </c>
    </row>
    <row r="61" spans="1:10" ht="12.75">
      <c r="A61" s="266"/>
      <c r="B61" s="267"/>
      <c r="C61" s="281"/>
      <c r="D61" s="339"/>
      <c r="E61" s="281"/>
      <c r="F61" s="281"/>
      <c r="G61" s="284"/>
      <c r="H61" s="134">
        <f t="shared" si="1"/>
        <v>0</v>
      </c>
      <c r="I61" s="283"/>
      <c r="J61" s="366">
        <f t="shared" si="3"/>
      </c>
    </row>
    <row r="62" spans="1:10" ht="12.75">
      <c r="A62" s="266"/>
      <c r="B62" s="267"/>
      <c r="C62" s="281"/>
      <c r="D62" s="339"/>
      <c r="E62" s="281"/>
      <c r="F62" s="281"/>
      <c r="G62" s="284"/>
      <c r="H62" s="134">
        <f t="shared" si="1"/>
        <v>0</v>
      </c>
      <c r="I62" s="283"/>
      <c r="J62" s="366">
        <f t="shared" si="3"/>
      </c>
    </row>
    <row r="63" spans="1:10" ht="12.75">
      <c r="A63" s="266"/>
      <c r="B63" s="267"/>
      <c r="C63" s="281"/>
      <c r="D63" s="339"/>
      <c r="E63" s="281"/>
      <c r="F63" s="281"/>
      <c r="G63" s="290"/>
      <c r="H63" s="134">
        <f t="shared" si="1"/>
        <v>0</v>
      </c>
      <c r="I63" s="283"/>
      <c r="J63" s="366">
        <f t="shared" si="3"/>
      </c>
    </row>
    <row r="64" spans="1:10" ht="12.75">
      <c r="A64" s="266"/>
      <c r="B64" s="267"/>
      <c r="C64" s="281"/>
      <c r="D64" s="339"/>
      <c r="E64" s="281"/>
      <c r="F64" s="281"/>
      <c r="G64" s="132"/>
      <c r="H64" s="134">
        <f t="shared" si="1"/>
        <v>0</v>
      </c>
      <c r="I64" s="283"/>
      <c r="J64" s="366">
        <f t="shared" si="3"/>
      </c>
    </row>
    <row r="65" spans="1:10" ht="12.75">
      <c r="A65" s="120"/>
      <c r="B65" s="119" t="s">
        <v>125</v>
      </c>
      <c r="C65" s="131" t="s">
        <v>30</v>
      </c>
      <c r="D65" s="132">
        <f>D57+D64</f>
        <v>0</v>
      </c>
      <c r="E65" s="132">
        <f>SUM(E4:E64)</f>
        <v>0</v>
      </c>
      <c r="F65" s="132">
        <f>SUM(F4:F64)</f>
        <v>0</v>
      </c>
      <c r="G65" s="132">
        <f>SUM(G4:G64)</f>
        <v>0</v>
      </c>
      <c r="H65" s="132">
        <f>SUM(H4:H64)</f>
        <v>0</v>
      </c>
      <c r="I65" s="130" t="s">
        <v>30</v>
      </c>
      <c r="J65" s="366">
        <f>IF(OR(F65&lt;&gt;0,D65&lt;&gt;0,E65&lt;&gt;0,G65&lt;&gt;0),"Для друку","")</f>
      </c>
    </row>
    <row r="66" spans="1:10" ht="12.75">
      <c r="A66" s="76"/>
      <c r="B66" s="295"/>
      <c r="C66" s="76"/>
      <c r="D66" s="76"/>
      <c r="E66" s="76"/>
      <c r="F66" s="76"/>
      <c r="G66" s="76"/>
      <c r="H66" s="76"/>
      <c r="I66" s="76"/>
      <c r="J66" s="366">
        <f t="shared" si="3"/>
      </c>
    </row>
    <row r="67" spans="1:10" ht="12.75">
      <c r="A67" s="81" t="str">
        <f>"12.5. Аналіз управління бюджетними зобов’язаннями та пропозиції щодо упорядкування бюджетних зобов’язань  у "&amp;Параметри!D3&amp;" році:"</f>
        <v>12.5. Аналіз управління бюджетними зобов’язаннями та пропозиції щодо упорядкування бюджетних зобов’язань  у 2013 році:</v>
      </c>
      <c r="B67" s="295"/>
      <c r="C67" s="76"/>
      <c r="D67" s="76"/>
      <c r="E67" s="76"/>
      <c r="F67" s="76"/>
      <c r="G67" s="76"/>
      <c r="H67" s="76"/>
      <c r="I67" s="76"/>
      <c r="J67" s="366"/>
    </row>
    <row r="68" spans="1:10" ht="12.75">
      <c r="A68" s="468"/>
      <c r="B68" s="468"/>
      <c r="C68" s="468"/>
      <c r="D68" s="468"/>
      <c r="E68" s="468"/>
      <c r="F68" s="468"/>
      <c r="G68" s="468"/>
      <c r="H68" s="468"/>
      <c r="I68" s="468"/>
      <c r="J68" s="366"/>
    </row>
    <row r="69" spans="1:10" ht="12.75">
      <c r="A69" s="81"/>
      <c r="B69" s="295"/>
      <c r="C69" s="76"/>
      <c r="D69" s="76"/>
      <c r="E69" s="76"/>
      <c r="F69" s="76"/>
      <c r="G69" s="76"/>
      <c r="H69" s="76"/>
      <c r="I69" s="76"/>
      <c r="J69" s="366"/>
    </row>
    <row r="70" spans="1:10" ht="26.25" customHeight="1">
      <c r="A70" s="469" t="str">
        <f>"13. Підстави та обґрунтування видатків спеціального фонду на  "&amp;Параметри!D3&amp;" рік та на "&amp;Параметри!E3&amp;" і "&amp;Параметри!F3&amp;" роки за рахунок надходжень до спеціального фонду, аналіз результатів, досягнутих внаслідок використання коштів спеціального фонду бюджету у "&amp;Параметри!B3&amp;" році, та очікувані результати у "&amp;Параметри!C3&amp;":"</f>
        <v>13. Підстави та обґрунтування видатків спеціального фонду на  2013 рік та на 2014 і 2015 роки за рахунок надходжень до спеціального фонду, аналіз результатів, досягнутих внаслідок використання коштів спеціального фонду бюджету у 2011 році, та очікувані результати у 2012:</v>
      </c>
      <c r="B70" s="469"/>
      <c r="C70" s="469"/>
      <c r="D70" s="469"/>
      <c r="E70" s="469"/>
      <c r="F70" s="469"/>
      <c r="G70" s="469"/>
      <c r="H70" s="469"/>
      <c r="I70" s="469"/>
      <c r="J70" s="366"/>
    </row>
    <row r="71" spans="1:10" ht="12.75">
      <c r="A71" s="468"/>
      <c r="B71" s="468"/>
      <c r="C71" s="468"/>
      <c r="D71" s="468"/>
      <c r="E71" s="468"/>
      <c r="F71" s="468"/>
      <c r="G71" s="468"/>
      <c r="H71" s="468"/>
      <c r="I71" s="468"/>
      <c r="J71" s="366"/>
    </row>
    <row r="72" spans="1:10" ht="12.75">
      <c r="A72" s="76"/>
      <c r="B72" s="295"/>
      <c r="C72" s="76"/>
      <c r="D72" s="76"/>
      <c r="E72" s="76"/>
      <c r="F72" s="76"/>
      <c r="G72" s="76"/>
      <c r="H72" s="76"/>
      <c r="I72" s="76"/>
      <c r="J72" s="366"/>
    </row>
    <row r="73" spans="1:10" ht="12.75">
      <c r="A73" s="76"/>
      <c r="B73" s="295"/>
      <c r="C73" s="76"/>
      <c r="D73" s="76"/>
      <c r="E73" s="76"/>
      <c r="F73" s="76"/>
      <c r="G73" s="76"/>
      <c r="H73" s="76"/>
      <c r="I73" s="76"/>
      <c r="J73" s="366"/>
    </row>
    <row r="74" spans="1:8" ht="12.75">
      <c r="A74" s="471"/>
      <c r="B74" s="471"/>
      <c r="C74" s="471"/>
      <c r="D74" s="364"/>
      <c r="E74" s="472"/>
      <c r="F74" s="472"/>
      <c r="H74" s="376"/>
    </row>
    <row r="75" spans="1:8" ht="12.75">
      <c r="A75" s="296"/>
      <c r="B75" s="297"/>
      <c r="C75" s="298"/>
      <c r="D75" s="299"/>
      <c r="E75" s="470" t="s">
        <v>18</v>
      </c>
      <c r="F75" s="470"/>
      <c r="H75" s="376"/>
    </row>
    <row r="76" spans="1:8" ht="12.75">
      <c r="A76" s="296"/>
      <c r="B76" s="297"/>
      <c r="C76" s="298"/>
      <c r="D76" s="299"/>
      <c r="E76" s="302"/>
      <c r="F76" s="302"/>
      <c r="H76" s="376"/>
    </row>
    <row r="77" spans="1:8" ht="12.75">
      <c r="A77" s="471"/>
      <c r="B77" s="471"/>
      <c r="C77" s="471"/>
      <c r="D77" s="364"/>
      <c r="E77" s="472"/>
      <c r="F77" s="472"/>
      <c r="H77" s="376"/>
    </row>
    <row r="78" spans="1:9" ht="12.75">
      <c r="A78" s="296"/>
      <c r="B78" s="297"/>
      <c r="C78" s="298"/>
      <c r="D78" s="299"/>
      <c r="E78" s="470" t="s">
        <v>18</v>
      </c>
      <c r="F78" s="470"/>
      <c r="G78" s="299"/>
      <c r="H78" s="470" t="s">
        <v>17</v>
      </c>
      <c r="I78" s="470"/>
    </row>
  </sheetData>
  <sheetProtection/>
  <mergeCells count="10">
    <mergeCell ref="A68:I68"/>
    <mergeCell ref="A70:I70"/>
    <mergeCell ref="A71:I71"/>
    <mergeCell ref="E78:F78"/>
    <mergeCell ref="H78:I78"/>
    <mergeCell ref="A74:C74"/>
    <mergeCell ref="E74:F74"/>
    <mergeCell ref="E75:F75"/>
    <mergeCell ref="A77:C77"/>
    <mergeCell ref="E77:F77"/>
  </mergeCells>
  <printOptions horizontalCentered="1"/>
  <pageMargins left="0.1968503937007874" right="0.1968503937007874" top="0.1968503937007874" bottom="0.1968503937007874" header="0.15748031496062992" footer="0.1968503937007874"/>
  <pageSetup blackAndWhite="1" fitToHeight="4" fitToWidth="1" horizontalDpi="600" verticalDpi="600" orientation="landscape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76"/>
  <sheetViews>
    <sheetView zoomScalePageLayoutView="0" workbookViewId="0" topLeftCell="A54">
      <selection activeCell="C56" sqref="C56"/>
    </sheetView>
  </sheetViews>
  <sheetFormatPr defaultColWidth="9.140625" defaultRowHeight="15"/>
  <cols>
    <col min="1" max="1" width="9.140625" style="76" customWidth="1"/>
    <col min="2" max="2" width="51.7109375" style="76" customWidth="1"/>
    <col min="3" max="3" width="12.8515625" style="76" customWidth="1"/>
    <col min="4" max="4" width="18.57421875" style="76" customWidth="1"/>
    <col min="5" max="5" width="12.57421875" style="76" customWidth="1"/>
    <col min="6" max="6" width="12.7109375" style="76" customWidth="1"/>
    <col min="7" max="7" width="10.140625" style="76" customWidth="1"/>
    <col min="8" max="8" width="43.421875" style="76" customWidth="1"/>
    <col min="9" max="9" width="17.28125" style="76" customWidth="1"/>
    <col min="10" max="10" width="10.28125" style="76" customWidth="1"/>
    <col min="11" max="16384" width="9.140625" style="76" customWidth="1"/>
  </cols>
  <sheetData>
    <row r="1" spans="1:10" s="351" customFormat="1" ht="16.5">
      <c r="A1" s="390" t="str">
        <f>"БЮДЖЕТНИЙ ЗАПИТ НА "&amp;Параметри!D3&amp;"-"&amp;Параметри!F3&amp;" РОКИ: додатковий (Форма "&amp;Параметри!D3&amp;"-3)"</f>
        <v>БЮДЖЕТНИЙ ЗАПИТ НА 2013-2015 РОКИ: додатковий (Форма 2013-3)</v>
      </c>
      <c r="B1" s="390"/>
      <c r="C1" s="390"/>
      <c r="D1" s="390"/>
      <c r="E1" s="390"/>
      <c r="F1" s="390"/>
      <c r="G1" s="390"/>
      <c r="H1" s="390"/>
      <c r="I1" s="390"/>
      <c r="J1" s="48" t="s">
        <v>117</v>
      </c>
    </row>
    <row r="2" spans="1:10" s="351" customFormat="1" ht="26.25" customHeight="1">
      <c r="A2" s="262" t="s">
        <v>21</v>
      </c>
      <c r="B2" s="482">
        <f>'Запит 2-1'!B2</f>
        <v>0</v>
      </c>
      <c r="C2" s="482"/>
      <c r="D2" s="482"/>
      <c r="E2" s="482"/>
      <c r="F2" s="482"/>
      <c r="G2" s="482"/>
      <c r="H2" s="482"/>
      <c r="I2" s="347">
        <f>'Запит 2-1'!G2</f>
        <v>0</v>
      </c>
      <c r="J2" s="48" t="s">
        <v>117</v>
      </c>
    </row>
    <row r="3" spans="1:10" s="350" customFormat="1" ht="15" customHeight="1">
      <c r="A3" s="107"/>
      <c r="B3" s="473" t="s">
        <v>16</v>
      </c>
      <c r="C3" s="473"/>
      <c r="D3" s="473"/>
      <c r="E3" s="473"/>
      <c r="F3" s="473"/>
      <c r="G3" s="473"/>
      <c r="H3" s="473"/>
      <c r="I3" s="349" t="s">
        <v>175</v>
      </c>
      <c r="J3" s="48" t="s">
        <v>117</v>
      </c>
    </row>
    <row r="4" spans="1:10" s="351" customFormat="1" ht="26.25" customHeight="1" hidden="1">
      <c r="A4" s="262" t="s">
        <v>176</v>
      </c>
      <c r="B4" s="482">
        <f>'Запит 2-1'!B4</f>
        <v>0</v>
      </c>
      <c r="C4" s="482"/>
      <c r="D4" s="482"/>
      <c r="E4" s="482"/>
      <c r="F4" s="482"/>
      <c r="G4" s="482"/>
      <c r="H4" s="482"/>
      <c r="I4" s="348">
        <f>'Запит 2-1'!G4</f>
        <v>0</v>
      </c>
      <c r="J4" s="48" t="s">
        <v>117</v>
      </c>
    </row>
    <row r="5" spans="1:10" s="350" customFormat="1" ht="15" customHeight="1" hidden="1">
      <c r="A5" s="107"/>
      <c r="B5" s="473" t="s">
        <v>61</v>
      </c>
      <c r="C5" s="473"/>
      <c r="D5" s="473"/>
      <c r="E5" s="473"/>
      <c r="F5" s="473"/>
      <c r="G5" s="473"/>
      <c r="H5" s="473"/>
      <c r="I5" s="349" t="s">
        <v>20</v>
      </c>
      <c r="J5" s="48" t="s">
        <v>117</v>
      </c>
    </row>
    <row r="6" spans="1:10" s="351" customFormat="1" ht="20.25" customHeight="1">
      <c r="A6" s="106" t="s">
        <v>199</v>
      </c>
      <c r="J6" s="48" t="s">
        <v>117</v>
      </c>
    </row>
    <row r="7" spans="1:10" s="351" customFormat="1" ht="14.25">
      <c r="A7" s="106" t="str">
        <f>"2.1. Додаткові видатки/надання кредитів загального фонду міського  бюджету на "&amp;Параметри!$D$3&amp;" рік за бюджетними програмами."</f>
        <v>2.1. Додаткові видатки/надання кредитів загального фонду міського  бюджету на 2013 рік за бюджетними програмами.</v>
      </c>
      <c r="J7" s="48" t="s">
        <v>117</v>
      </c>
    </row>
    <row r="8" spans="1:10" s="115" customFormat="1" ht="15" customHeight="1">
      <c r="A8" s="388" t="s">
        <v>31</v>
      </c>
      <c r="B8" s="388" t="s">
        <v>174</v>
      </c>
      <c r="C8" s="414" t="str">
        <f>Параметри!$B$5</f>
        <v>2011 (Звіт)</v>
      </c>
      <c r="D8" s="414" t="str">
        <f>Параметри!$C$5</f>
        <v>2012 (Затверджено на рік)</v>
      </c>
      <c r="E8" s="378" t="str">
        <f>Параметри!$D$5</f>
        <v>2013 (Проект)</v>
      </c>
      <c r="F8" s="379"/>
      <c r="G8" s="380"/>
      <c r="H8" s="485" t="str">
        <f>"Обґрунтування необхідності додаткових коштів із загального фонду на "&amp;Параметри!$D$3&amp;" рік"</f>
        <v>Обґрунтування необхідності додаткових коштів із загального фонду на 2013 рік</v>
      </c>
      <c r="I8" s="486"/>
      <c r="J8" s="48" t="s">
        <v>117</v>
      </c>
    </row>
    <row r="9" spans="1:10" s="115" customFormat="1" ht="15" customHeight="1">
      <c r="A9" s="389"/>
      <c r="B9" s="389"/>
      <c r="C9" s="415"/>
      <c r="D9" s="415"/>
      <c r="E9" s="409" t="s">
        <v>171</v>
      </c>
      <c r="F9" s="382" t="s">
        <v>172</v>
      </c>
      <c r="G9" s="168" t="s">
        <v>48</v>
      </c>
      <c r="H9" s="487"/>
      <c r="I9" s="488"/>
      <c r="J9" s="48" t="s">
        <v>117</v>
      </c>
    </row>
    <row r="10" spans="1:10" s="115" customFormat="1" ht="15">
      <c r="A10" s="377"/>
      <c r="B10" s="377"/>
      <c r="C10" s="416"/>
      <c r="D10" s="416"/>
      <c r="E10" s="381"/>
      <c r="F10" s="383"/>
      <c r="G10" s="169" t="s">
        <v>173</v>
      </c>
      <c r="H10" s="489"/>
      <c r="I10" s="490"/>
      <c r="J10" s="48" t="s">
        <v>117</v>
      </c>
    </row>
    <row r="11" spans="1:10" s="115" customFormat="1" ht="15">
      <c r="A11" s="343">
        <v>1</v>
      </c>
      <c r="B11" s="343">
        <f>A11+1</f>
        <v>2</v>
      </c>
      <c r="C11" s="344">
        <v>3</v>
      </c>
      <c r="D11" s="344">
        <v>4</v>
      </c>
      <c r="E11" s="344">
        <v>5</v>
      </c>
      <c r="F11" s="345">
        <v>6</v>
      </c>
      <c r="G11" s="346">
        <v>7</v>
      </c>
      <c r="H11" s="483">
        <v>8</v>
      </c>
      <c r="I11" s="484"/>
      <c r="J11" s="48" t="s">
        <v>117</v>
      </c>
    </row>
    <row r="12" spans="1:10" s="48" customFormat="1" ht="12.75">
      <c r="A12" s="66">
        <v>2000</v>
      </c>
      <c r="B12" s="67" t="s">
        <v>80</v>
      </c>
      <c r="C12" s="4">
        <f>C13+C17+C33+C36+C40+C44+C45</f>
        <v>0</v>
      </c>
      <c r="D12" s="7">
        <f>D13+D17+D33+D36+D40+D44+D45</f>
        <v>0</v>
      </c>
      <c r="E12" s="7">
        <f>E13+E17+E33+E36+E40+E44+E45</f>
        <v>0</v>
      </c>
      <c r="F12" s="7">
        <f>F13+F17+F33+F36+F40+F44+F45</f>
        <v>0</v>
      </c>
      <c r="G12" s="7">
        <f>G13+G17+G33+G36+G40+G44+G45</f>
        <v>0</v>
      </c>
      <c r="H12" s="480" t="s">
        <v>30</v>
      </c>
      <c r="I12" s="481"/>
      <c r="J12" s="48">
        <f>IF(ABS(C12)+ABS(D12)+ABS(E12)+ABS(F12)+ABS(G12)&lt;&gt;0,"Для друку","")</f>
      </c>
    </row>
    <row r="13" spans="1:10" s="48" customFormat="1" ht="12.75">
      <c r="A13" s="52">
        <v>2100</v>
      </c>
      <c r="B13" s="51" t="s">
        <v>201</v>
      </c>
      <c r="C13" s="6">
        <f>C14+C16</f>
        <v>0</v>
      </c>
      <c r="D13" s="7">
        <f>D14+D16</f>
        <v>0</v>
      </c>
      <c r="E13" s="7">
        <f>E14+E16</f>
        <v>0</v>
      </c>
      <c r="F13" s="7">
        <f>F14+F16</f>
        <v>0</v>
      </c>
      <c r="G13" s="7">
        <f>G14+G16</f>
        <v>0</v>
      </c>
      <c r="H13" s="476" t="s">
        <v>30</v>
      </c>
      <c r="I13" s="477"/>
      <c r="J13" s="48">
        <f aca="true" t="shared" si="0" ref="J13:J74">IF(ABS(C13)+ABS(D13)+ABS(E13)+ABS(F13)+ABS(G13)&lt;&gt;0,"Для друку","")</f>
      </c>
    </row>
    <row r="14" spans="1:10" s="48" customFormat="1" ht="12.75">
      <c r="A14" s="49">
        <v>2110</v>
      </c>
      <c r="B14" s="50" t="s">
        <v>202</v>
      </c>
      <c r="C14" s="9">
        <f>SUM(C15:C15)</f>
        <v>0</v>
      </c>
      <c r="D14" s="10">
        <f>SUM(D15:D15)</f>
        <v>0</v>
      </c>
      <c r="E14" s="10">
        <f>SUM(E15:E15)</f>
        <v>0</v>
      </c>
      <c r="F14" s="10">
        <f>SUM(F15:F15)</f>
        <v>0</v>
      </c>
      <c r="G14" s="10">
        <f>SUM(G15:G15)</f>
        <v>0</v>
      </c>
      <c r="H14" s="476" t="s">
        <v>30</v>
      </c>
      <c r="I14" s="477"/>
      <c r="J14" s="48">
        <f t="shared" si="0"/>
      </c>
    </row>
    <row r="15" spans="1:10" s="48" customFormat="1" ht="12.75">
      <c r="A15" s="49">
        <v>2111</v>
      </c>
      <c r="B15" s="50" t="s">
        <v>81</v>
      </c>
      <c r="C15" s="342">
        <f>'Запит 2-5'!C10</f>
        <v>0</v>
      </c>
      <c r="D15" s="342">
        <f>'Запит 2-5'!F10</f>
        <v>0</v>
      </c>
      <c r="E15" s="342">
        <f>'Запит 2-5'!I10</f>
        <v>0</v>
      </c>
      <c r="F15" s="198"/>
      <c r="G15" s="8">
        <f>SUM(E15:F15)</f>
        <v>0</v>
      </c>
      <c r="H15" s="474"/>
      <c r="I15" s="475"/>
      <c r="J15" s="48">
        <f t="shared" si="0"/>
      </c>
    </row>
    <row r="16" spans="1:10" s="48" customFormat="1" ht="12.75">
      <c r="A16" s="49">
        <v>2120</v>
      </c>
      <c r="B16" s="50" t="s">
        <v>203</v>
      </c>
      <c r="C16" s="342">
        <f>'Запит 2-5'!C11</f>
        <v>0</v>
      </c>
      <c r="D16" s="342">
        <f>'Запит 2-5'!F11</f>
        <v>0</v>
      </c>
      <c r="E16" s="342">
        <f>'Запит 2-5'!I11</f>
        <v>0</v>
      </c>
      <c r="F16" s="198"/>
      <c r="G16" s="8">
        <f>SUM(E16:F16)</f>
        <v>0</v>
      </c>
      <c r="H16" s="474"/>
      <c r="I16" s="475"/>
      <c r="J16" s="48">
        <f t="shared" si="0"/>
      </c>
    </row>
    <row r="17" spans="1:10" s="48" customFormat="1" ht="12.75">
      <c r="A17" s="52">
        <v>2200</v>
      </c>
      <c r="B17" s="51" t="s">
        <v>204</v>
      </c>
      <c r="C17" s="7">
        <f>SUM(C18:C24)+C30</f>
        <v>0</v>
      </c>
      <c r="D17" s="7">
        <f>SUM(D18:D24)+D30</f>
        <v>0</v>
      </c>
      <c r="E17" s="7">
        <f>SUM(E18:E24)+E30</f>
        <v>0</v>
      </c>
      <c r="F17" s="7">
        <f>SUM(F18:F24)+F30</f>
        <v>0</v>
      </c>
      <c r="G17" s="7">
        <f>SUM(G18:G24)+G30</f>
        <v>0</v>
      </c>
      <c r="H17" s="476" t="s">
        <v>30</v>
      </c>
      <c r="I17" s="477"/>
      <c r="J17" s="48">
        <f t="shared" si="0"/>
      </c>
    </row>
    <row r="18" spans="1:10" s="48" customFormat="1" ht="12.75">
      <c r="A18" s="49">
        <v>2210</v>
      </c>
      <c r="B18" s="50" t="s">
        <v>205</v>
      </c>
      <c r="C18" s="342">
        <f>'Запит 2-5'!C13</f>
        <v>0</v>
      </c>
      <c r="D18" s="342">
        <f>'Запит 2-5'!F13</f>
        <v>0</v>
      </c>
      <c r="E18" s="342">
        <f>'Запит 2-5'!I13</f>
        <v>0</v>
      </c>
      <c r="F18" s="198"/>
      <c r="G18" s="8">
        <f aca="true" t="shared" si="1" ref="G18:G25">SUM(E18:F18)</f>
        <v>0</v>
      </c>
      <c r="H18" s="474"/>
      <c r="I18" s="475"/>
      <c r="J18" s="48">
        <f t="shared" si="0"/>
      </c>
    </row>
    <row r="19" spans="1:10" s="48" customFormat="1" ht="12.75">
      <c r="A19" s="49">
        <v>2220</v>
      </c>
      <c r="B19" s="50" t="s">
        <v>82</v>
      </c>
      <c r="C19" s="342">
        <f>'Запит 2-5'!C14</f>
        <v>0</v>
      </c>
      <c r="D19" s="342">
        <f>'Запит 2-5'!F14</f>
        <v>0</v>
      </c>
      <c r="E19" s="342">
        <f>'Запит 2-5'!I14</f>
        <v>0</v>
      </c>
      <c r="F19" s="198"/>
      <c r="G19" s="8">
        <f t="shared" si="1"/>
        <v>0</v>
      </c>
      <c r="H19" s="474"/>
      <c r="I19" s="475"/>
      <c r="J19" s="48">
        <f t="shared" si="0"/>
      </c>
    </row>
    <row r="20" spans="1:10" s="48" customFormat="1" ht="12.75">
      <c r="A20" s="49">
        <v>2230</v>
      </c>
      <c r="B20" s="50" t="s">
        <v>83</v>
      </c>
      <c r="C20" s="342">
        <f>'Запит 2-5'!C15</f>
        <v>0</v>
      </c>
      <c r="D20" s="342">
        <f>'Запит 2-5'!F15</f>
        <v>0</v>
      </c>
      <c r="E20" s="342">
        <f>'Запит 2-5'!I15</f>
        <v>0</v>
      </c>
      <c r="F20" s="198"/>
      <c r="G20" s="8">
        <f t="shared" si="1"/>
        <v>0</v>
      </c>
      <c r="H20" s="474"/>
      <c r="I20" s="475"/>
      <c r="J20" s="48">
        <f t="shared" si="0"/>
      </c>
    </row>
    <row r="21" spans="1:10" s="48" customFormat="1" ht="12.75">
      <c r="A21" s="49">
        <v>2240</v>
      </c>
      <c r="B21" s="50" t="s">
        <v>84</v>
      </c>
      <c r="C21" s="342">
        <f>'Запит 2-5'!C16</f>
        <v>0</v>
      </c>
      <c r="D21" s="342">
        <f>'Запит 2-5'!F16</f>
        <v>0</v>
      </c>
      <c r="E21" s="342">
        <f>'Запит 2-5'!I16</f>
        <v>0</v>
      </c>
      <c r="F21" s="198"/>
      <c r="G21" s="8">
        <f t="shared" si="1"/>
        <v>0</v>
      </c>
      <c r="H21" s="474"/>
      <c r="I21" s="475"/>
      <c r="J21" s="48">
        <f t="shared" si="0"/>
      </c>
    </row>
    <row r="22" spans="1:10" s="48" customFormat="1" ht="12.75">
      <c r="A22" s="49">
        <v>2250</v>
      </c>
      <c r="B22" s="50" t="s">
        <v>86</v>
      </c>
      <c r="C22" s="342">
        <f>'Запит 2-5'!C17</f>
        <v>0</v>
      </c>
      <c r="D22" s="342">
        <f>'Запит 2-5'!F17</f>
        <v>0</v>
      </c>
      <c r="E22" s="342">
        <f>'Запит 2-5'!I17</f>
        <v>0</v>
      </c>
      <c r="F22" s="198"/>
      <c r="G22" s="8">
        <f t="shared" si="1"/>
        <v>0</v>
      </c>
      <c r="H22" s="474"/>
      <c r="I22" s="475"/>
      <c r="J22" s="48">
        <f t="shared" si="0"/>
      </c>
    </row>
    <row r="23" spans="1:10" s="48" customFormat="1" ht="12.75">
      <c r="A23" s="49">
        <v>2260</v>
      </c>
      <c r="B23" s="50" t="s">
        <v>206</v>
      </c>
      <c r="C23" s="342">
        <f>'Запит 2-5'!C18</f>
        <v>0</v>
      </c>
      <c r="D23" s="342">
        <f>'Запит 2-5'!F18</f>
        <v>0</v>
      </c>
      <c r="E23" s="342">
        <f>'Запит 2-5'!I18</f>
        <v>0</v>
      </c>
      <c r="F23" s="200"/>
      <c r="G23" s="8">
        <f t="shared" si="1"/>
        <v>0</v>
      </c>
      <c r="H23" s="474"/>
      <c r="I23" s="475"/>
      <c r="J23" s="48">
        <f t="shared" si="0"/>
      </c>
    </row>
    <row r="24" spans="1:10" s="48" customFormat="1" ht="12.75">
      <c r="A24" s="49">
        <v>2270</v>
      </c>
      <c r="B24" s="50" t="s">
        <v>87</v>
      </c>
      <c r="C24" s="9">
        <f>SUM(C25:C29)</f>
        <v>0</v>
      </c>
      <c r="D24" s="10">
        <f>SUM(D25:D29)</f>
        <v>0</v>
      </c>
      <c r="E24" s="10">
        <f>SUM(E25:E29)</f>
        <v>0</v>
      </c>
      <c r="F24" s="10">
        <f>SUM(F25:F29)</f>
        <v>0</v>
      </c>
      <c r="G24" s="10">
        <f>SUM(G25:G29)</f>
        <v>0</v>
      </c>
      <c r="H24" s="476" t="s">
        <v>30</v>
      </c>
      <c r="I24" s="477"/>
      <c r="J24" s="48">
        <f t="shared" si="0"/>
      </c>
    </row>
    <row r="25" spans="1:10" s="48" customFormat="1" ht="12.75">
      <c r="A25" s="49">
        <v>2271</v>
      </c>
      <c r="B25" s="50" t="s">
        <v>88</v>
      </c>
      <c r="C25" s="342">
        <f>'Запит 2-5'!C20</f>
        <v>0</v>
      </c>
      <c r="D25" s="342">
        <f>'Запит 2-5'!F20</f>
        <v>0</v>
      </c>
      <c r="E25" s="342">
        <f>'Запит 2-5'!I20</f>
        <v>0</v>
      </c>
      <c r="F25" s="200"/>
      <c r="G25" s="8">
        <f t="shared" si="1"/>
        <v>0</v>
      </c>
      <c r="H25" s="474"/>
      <c r="I25" s="475"/>
      <c r="J25" s="48">
        <f t="shared" si="0"/>
      </c>
    </row>
    <row r="26" spans="1:10" s="48" customFormat="1" ht="12.75">
      <c r="A26" s="49">
        <v>2272</v>
      </c>
      <c r="B26" s="50" t="s">
        <v>89</v>
      </c>
      <c r="C26" s="342">
        <f>'Запит 2-5'!C21</f>
        <v>0</v>
      </c>
      <c r="D26" s="342">
        <f>'Запит 2-5'!F21</f>
        <v>0</v>
      </c>
      <c r="E26" s="342">
        <f>'Запит 2-5'!I21</f>
        <v>0</v>
      </c>
      <c r="F26" s="200"/>
      <c r="G26" s="8">
        <f aca="true" t="shared" si="2" ref="G26:G31">SUM(E26:F26)</f>
        <v>0</v>
      </c>
      <c r="H26" s="474"/>
      <c r="I26" s="475"/>
      <c r="J26" s="48">
        <f t="shared" si="0"/>
      </c>
    </row>
    <row r="27" spans="1:10" s="48" customFormat="1" ht="12.75">
      <c r="A27" s="49">
        <v>2273</v>
      </c>
      <c r="B27" s="50" t="s">
        <v>90</v>
      </c>
      <c r="C27" s="342">
        <f>'Запит 2-5'!C22</f>
        <v>0</v>
      </c>
      <c r="D27" s="342">
        <f>'Запит 2-5'!F22</f>
        <v>0</v>
      </c>
      <c r="E27" s="342">
        <f>'Запит 2-5'!I22</f>
        <v>0</v>
      </c>
      <c r="F27" s="200"/>
      <c r="G27" s="8">
        <f t="shared" si="2"/>
        <v>0</v>
      </c>
      <c r="H27" s="474"/>
      <c r="I27" s="475"/>
      <c r="J27" s="48">
        <f t="shared" si="0"/>
      </c>
    </row>
    <row r="28" spans="1:10" s="48" customFormat="1" ht="12.75">
      <c r="A28" s="49">
        <v>2274</v>
      </c>
      <c r="B28" s="50" t="s">
        <v>91</v>
      </c>
      <c r="C28" s="342">
        <f>'Запит 2-5'!C23</f>
        <v>0</v>
      </c>
      <c r="D28" s="342">
        <f>'Запит 2-5'!F23</f>
        <v>0</v>
      </c>
      <c r="E28" s="342">
        <f>'Запит 2-5'!I23</f>
        <v>0</v>
      </c>
      <c r="F28" s="200"/>
      <c r="G28" s="8">
        <f t="shared" si="2"/>
        <v>0</v>
      </c>
      <c r="H28" s="474"/>
      <c r="I28" s="475"/>
      <c r="J28" s="48">
        <f t="shared" si="0"/>
      </c>
    </row>
    <row r="29" spans="1:10" s="48" customFormat="1" ht="12.75">
      <c r="A29" s="49">
        <v>2275</v>
      </c>
      <c r="B29" s="50" t="s">
        <v>92</v>
      </c>
      <c r="C29" s="342">
        <f>'Запит 2-5'!C24</f>
        <v>0</v>
      </c>
      <c r="D29" s="342">
        <f>'Запит 2-5'!F24</f>
        <v>0</v>
      </c>
      <c r="E29" s="342">
        <f>'Запит 2-5'!I24</f>
        <v>0</v>
      </c>
      <c r="F29" s="200"/>
      <c r="G29" s="8">
        <f t="shared" si="2"/>
        <v>0</v>
      </c>
      <c r="H29" s="474"/>
      <c r="I29" s="475"/>
      <c r="J29" s="48">
        <f t="shared" si="0"/>
      </c>
    </row>
    <row r="30" spans="1:10" s="48" customFormat="1" ht="25.5">
      <c r="A30" s="49">
        <v>2280</v>
      </c>
      <c r="B30" s="50" t="s">
        <v>93</v>
      </c>
      <c r="C30" s="9">
        <f>SUM(C31:C32)</f>
        <v>0</v>
      </c>
      <c r="D30" s="10">
        <f>SUM(D31:D32)</f>
        <v>0</v>
      </c>
      <c r="E30" s="10">
        <f>SUM(E31:E32)</f>
        <v>0</v>
      </c>
      <c r="F30" s="10">
        <f>SUM(F31:F32)</f>
        <v>0</v>
      </c>
      <c r="G30" s="10">
        <f>SUM(G31:G32)</f>
        <v>0</v>
      </c>
      <c r="H30" s="476" t="s">
        <v>30</v>
      </c>
      <c r="I30" s="477"/>
      <c r="J30" s="48">
        <f t="shared" si="0"/>
      </c>
    </row>
    <row r="31" spans="1:10" s="48" customFormat="1" ht="25.5">
      <c r="A31" s="49">
        <v>2281</v>
      </c>
      <c r="B31" s="50" t="s">
        <v>94</v>
      </c>
      <c r="C31" s="342">
        <f>'Запит 2-5'!C26</f>
        <v>0</v>
      </c>
      <c r="D31" s="342">
        <f>'Запит 2-5'!F26</f>
        <v>0</v>
      </c>
      <c r="E31" s="342">
        <f>'Запит 2-5'!I26</f>
        <v>0</v>
      </c>
      <c r="F31" s="200"/>
      <c r="G31" s="8">
        <f t="shared" si="2"/>
        <v>0</v>
      </c>
      <c r="H31" s="474"/>
      <c r="I31" s="475"/>
      <c r="J31" s="48">
        <f t="shared" si="0"/>
      </c>
    </row>
    <row r="32" spans="1:10" s="48" customFormat="1" ht="25.5">
      <c r="A32" s="49">
        <v>2282</v>
      </c>
      <c r="B32" s="50" t="s">
        <v>95</v>
      </c>
      <c r="C32" s="342">
        <f>'Запит 2-5'!C27</f>
        <v>0</v>
      </c>
      <c r="D32" s="342">
        <f>'Запит 2-5'!F27</f>
        <v>0</v>
      </c>
      <c r="E32" s="342">
        <f>'Запит 2-5'!I27</f>
        <v>0</v>
      </c>
      <c r="F32" s="200"/>
      <c r="G32" s="8">
        <f>SUM(E32:F32)</f>
        <v>0</v>
      </c>
      <c r="H32" s="474"/>
      <c r="I32" s="475"/>
      <c r="J32" s="48">
        <f t="shared" si="0"/>
      </c>
    </row>
    <row r="33" spans="1:10" s="48" customFormat="1" ht="12.75">
      <c r="A33" s="52">
        <v>2400</v>
      </c>
      <c r="B33" s="51" t="s">
        <v>207</v>
      </c>
      <c r="C33" s="6">
        <f>SUM(C34:C35)</f>
        <v>0</v>
      </c>
      <c r="D33" s="7">
        <f>SUM(D34:D35)</f>
        <v>0</v>
      </c>
      <c r="E33" s="7">
        <f>SUM(E34:E35)</f>
        <v>0</v>
      </c>
      <c r="F33" s="7">
        <f>SUM(F34:F35)</f>
        <v>0</v>
      </c>
      <c r="G33" s="7">
        <f>SUM(G34:G35)</f>
        <v>0</v>
      </c>
      <c r="H33" s="476" t="s">
        <v>30</v>
      </c>
      <c r="I33" s="477"/>
      <c r="J33" s="48">
        <f t="shared" si="0"/>
      </c>
    </row>
    <row r="34" spans="1:10" s="48" customFormat="1" ht="12.75">
      <c r="A34" s="49">
        <v>2410</v>
      </c>
      <c r="B34" s="50" t="s">
        <v>208</v>
      </c>
      <c r="C34" s="342">
        <f>'Запит 2-5'!C29</f>
        <v>0</v>
      </c>
      <c r="D34" s="342">
        <f>'Запит 2-5'!F29</f>
        <v>0</v>
      </c>
      <c r="E34" s="342">
        <f>'Запит 2-5'!I29</f>
        <v>0</v>
      </c>
      <c r="F34" s="200"/>
      <c r="G34" s="8">
        <f>SUM(E34:F34)</f>
        <v>0</v>
      </c>
      <c r="H34" s="474"/>
      <c r="I34" s="475"/>
      <c r="J34" s="48">
        <f t="shared" si="0"/>
      </c>
    </row>
    <row r="35" spans="1:10" s="48" customFormat="1" ht="12.75">
      <c r="A35" s="49">
        <v>2420</v>
      </c>
      <c r="B35" s="50" t="s">
        <v>209</v>
      </c>
      <c r="C35" s="342">
        <f>'Запит 2-5'!C30</f>
        <v>0</v>
      </c>
      <c r="D35" s="342">
        <f>'Запит 2-5'!F30</f>
        <v>0</v>
      </c>
      <c r="E35" s="342">
        <f>'Запит 2-5'!I30</f>
        <v>0</v>
      </c>
      <c r="F35" s="202"/>
      <c r="G35" s="8">
        <f>SUM(E35:F35)</f>
        <v>0</v>
      </c>
      <c r="H35" s="474"/>
      <c r="I35" s="475"/>
      <c r="J35" s="48">
        <f t="shared" si="0"/>
      </c>
    </row>
    <row r="36" spans="1:10" s="48" customFormat="1" ht="12.75">
      <c r="A36" s="52">
        <v>2600</v>
      </c>
      <c r="B36" s="51" t="s">
        <v>210</v>
      </c>
      <c r="C36" s="6">
        <f>SUM(C37:C39)</f>
        <v>0</v>
      </c>
      <c r="D36" s="7">
        <f>SUM(D37:D39)</f>
        <v>0</v>
      </c>
      <c r="E36" s="7">
        <f>SUM(E37:E39)</f>
        <v>0</v>
      </c>
      <c r="F36" s="7">
        <f>SUM(F37:F39)</f>
        <v>0</v>
      </c>
      <c r="G36" s="7">
        <f>SUM(G37:G39)</f>
        <v>0</v>
      </c>
      <c r="H36" s="476" t="s">
        <v>30</v>
      </c>
      <c r="I36" s="477"/>
      <c r="J36" s="48">
        <f t="shared" si="0"/>
      </c>
    </row>
    <row r="37" spans="1:10" s="48" customFormat="1" ht="25.5">
      <c r="A37" s="49">
        <v>2610</v>
      </c>
      <c r="B37" s="50" t="s">
        <v>96</v>
      </c>
      <c r="C37" s="342">
        <f>'Запит 2-5'!C32</f>
        <v>0</v>
      </c>
      <c r="D37" s="342">
        <f>'Запит 2-5'!F32</f>
        <v>0</v>
      </c>
      <c r="E37" s="342">
        <f>'Запит 2-5'!I32</f>
        <v>0</v>
      </c>
      <c r="F37" s="200"/>
      <c r="G37" s="8">
        <f>SUM(E37:F37)</f>
        <v>0</v>
      </c>
      <c r="H37" s="474"/>
      <c r="I37" s="475"/>
      <c r="J37" s="48">
        <f t="shared" si="0"/>
      </c>
    </row>
    <row r="38" spans="1:10" s="48" customFormat="1" ht="25.5">
      <c r="A38" s="49">
        <v>2620</v>
      </c>
      <c r="B38" s="50" t="s">
        <v>97</v>
      </c>
      <c r="C38" s="342">
        <f>'Запит 2-5'!C33</f>
        <v>0</v>
      </c>
      <c r="D38" s="342">
        <f>'Запит 2-5'!F33</f>
        <v>0</v>
      </c>
      <c r="E38" s="342">
        <f>'Запит 2-5'!I33</f>
        <v>0</v>
      </c>
      <c r="F38" s="200"/>
      <c r="G38" s="8">
        <f>SUM(E38:F38)</f>
        <v>0</v>
      </c>
      <c r="H38" s="474"/>
      <c r="I38" s="475"/>
      <c r="J38" s="48">
        <f t="shared" si="0"/>
      </c>
    </row>
    <row r="39" spans="1:10" s="48" customFormat="1" ht="25.5">
      <c r="A39" s="49">
        <v>2630</v>
      </c>
      <c r="B39" s="50" t="s">
        <v>211</v>
      </c>
      <c r="C39" s="342">
        <f>'Запит 2-5'!C34</f>
        <v>0</v>
      </c>
      <c r="D39" s="342">
        <f>'Запит 2-5'!F34</f>
        <v>0</v>
      </c>
      <c r="E39" s="342">
        <f>'Запит 2-5'!I34</f>
        <v>0</v>
      </c>
      <c r="F39" s="200"/>
      <c r="G39" s="8">
        <f>SUM(E39:F39)</f>
        <v>0</v>
      </c>
      <c r="H39" s="474"/>
      <c r="I39" s="475"/>
      <c r="J39" s="48">
        <f t="shared" si="0"/>
      </c>
    </row>
    <row r="40" spans="1:10" s="48" customFormat="1" ht="12.75">
      <c r="A40" s="52">
        <v>2700</v>
      </c>
      <c r="B40" s="51" t="s">
        <v>212</v>
      </c>
      <c r="C40" s="6">
        <f>SUM(C41:C43)</f>
        <v>0</v>
      </c>
      <c r="D40" s="7">
        <f>SUM(D41:D43)</f>
        <v>0</v>
      </c>
      <c r="E40" s="6">
        <f>SUM(E41:E43)</f>
        <v>0</v>
      </c>
      <c r="F40" s="7">
        <f>SUM(F41:F43)</f>
        <v>0</v>
      </c>
      <c r="G40" s="6">
        <f>SUM(G41:G43)</f>
        <v>0</v>
      </c>
      <c r="H40" s="476" t="s">
        <v>30</v>
      </c>
      <c r="I40" s="477"/>
      <c r="J40" s="48">
        <f t="shared" si="0"/>
      </c>
    </row>
    <row r="41" spans="1:10" s="48" customFormat="1" ht="12.75">
      <c r="A41" s="49">
        <v>2710</v>
      </c>
      <c r="B41" s="50" t="s">
        <v>98</v>
      </c>
      <c r="C41" s="342">
        <f>'Запит 2-5'!C36</f>
        <v>0</v>
      </c>
      <c r="D41" s="342">
        <f>'Запит 2-5'!F36</f>
        <v>0</v>
      </c>
      <c r="E41" s="342">
        <f>'Запит 2-5'!I36</f>
        <v>0</v>
      </c>
      <c r="F41" s="200"/>
      <c r="G41" s="8">
        <f>SUM(E41:F41)</f>
        <v>0</v>
      </c>
      <c r="H41" s="474"/>
      <c r="I41" s="475"/>
      <c r="J41" s="48">
        <f t="shared" si="0"/>
      </c>
    </row>
    <row r="42" spans="1:10" s="48" customFormat="1" ht="12.75">
      <c r="A42" s="49">
        <v>2720</v>
      </c>
      <c r="B42" s="50" t="s">
        <v>99</v>
      </c>
      <c r="C42" s="342">
        <f>'Запит 2-5'!C37</f>
        <v>0</v>
      </c>
      <c r="D42" s="342">
        <f>'Запит 2-5'!F37</f>
        <v>0</v>
      </c>
      <c r="E42" s="342">
        <f>'Запит 2-5'!I37</f>
        <v>0</v>
      </c>
      <c r="F42" s="200"/>
      <c r="G42" s="8">
        <f>SUM(E42:F42)</f>
        <v>0</v>
      </c>
      <c r="H42" s="474"/>
      <c r="I42" s="475"/>
      <c r="J42" s="48">
        <f t="shared" si="0"/>
      </c>
    </row>
    <row r="43" spans="1:10" s="48" customFormat="1" ht="12.75">
      <c r="A43" s="49">
        <v>2730</v>
      </c>
      <c r="B43" s="50" t="s">
        <v>100</v>
      </c>
      <c r="C43" s="342">
        <f>'Запит 2-5'!C38</f>
        <v>0</v>
      </c>
      <c r="D43" s="342">
        <f>'Запит 2-5'!F38</f>
        <v>0</v>
      </c>
      <c r="E43" s="342">
        <f>'Запит 2-5'!I38</f>
        <v>0</v>
      </c>
      <c r="F43" s="200"/>
      <c r="G43" s="8">
        <f>SUM(E43:F43)</f>
        <v>0</v>
      </c>
      <c r="H43" s="474"/>
      <c r="I43" s="475"/>
      <c r="J43" s="48">
        <f t="shared" si="0"/>
      </c>
    </row>
    <row r="44" spans="1:10" s="48" customFormat="1" ht="12.75">
      <c r="A44" s="52">
        <v>2800</v>
      </c>
      <c r="B44" s="51" t="s">
        <v>85</v>
      </c>
      <c r="C44" s="342">
        <f>'Запит 2-5'!C39</f>
        <v>0</v>
      </c>
      <c r="D44" s="342">
        <f>'Запит 2-5'!F39</f>
        <v>0</v>
      </c>
      <c r="E44" s="342">
        <f>'Запит 2-5'!I39</f>
        <v>0</v>
      </c>
      <c r="F44" s="200"/>
      <c r="G44" s="8">
        <f>SUM(E44:F44)</f>
        <v>0</v>
      </c>
      <c r="H44" s="474"/>
      <c r="I44" s="475"/>
      <c r="J44" s="48">
        <f t="shared" si="0"/>
      </c>
    </row>
    <row r="45" spans="1:10" s="48" customFormat="1" ht="12.75">
      <c r="A45" s="52">
        <v>2900</v>
      </c>
      <c r="B45" s="51" t="s">
        <v>115</v>
      </c>
      <c r="C45" s="342">
        <f>'Запит 2-5'!C40</f>
        <v>0</v>
      </c>
      <c r="D45" s="342">
        <f>'Запит 2-5'!F40</f>
        <v>0</v>
      </c>
      <c r="E45" s="342">
        <f>'Запит 2-5'!I40</f>
        <v>0</v>
      </c>
      <c r="F45" s="200"/>
      <c r="G45" s="8">
        <f>SUM(E45:F45)</f>
        <v>0</v>
      </c>
      <c r="H45" s="474"/>
      <c r="I45" s="475"/>
      <c r="J45" s="48">
        <f t="shared" si="0"/>
      </c>
    </row>
    <row r="46" spans="1:10" s="48" customFormat="1" ht="12.75">
      <c r="A46" s="52">
        <v>3000</v>
      </c>
      <c r="B46" s="51" t="s">
        <v>101</v>
      </c>
      <c r="C46" s="6">
        <f>C47+C59+C60+C61</f>
        <v>0</v>
      </c>
      <c r="D46" s="7">
        <f>D47+D59+D60+D61</f>
        <v>0</v>
      </c>
      <c r="E46" s="6">
        <f>E47+E59+E60+E61</f>
        <v>0</v>
      </c>
      <c r="F46" s="7">
        <f>F47+F59+F60+F61</f>
        <v>0</v>
      </c>
      <c r="G46" s="6">
        <f>G47+G59+G60+G61</f>
        <v>0</v>
      </c>
      <c r="H46" s="476" t="s">
        <v>30</v>
      </c>
      <c r="I46" s="477"/>
      <c r="J46" s="48">
        <f t="shared" si="0"/>
      </c>
    </row>
    <row r="47" spans="1:10" s="48" customFormat="1" ht="12.75">
      <c r="A47" s="52">
        <v>3100</v>
      </c>
      <c r="B47" s="51" t="s">
        <v>102</v>
      </c>
      <c r="C47" s="6">
        <f>C48+C49+C52+C55</f>
        <v>0</v>
      </c>
      <c r="D47" s="7">
        <f>D48+D49+D52+D55</f>
        <v>0</v>
      </c>
      <c r="E47" s="6">
        <f>E48+E49+E52+E55</f>
        <v>0</v>
      </c>
      <c r="F47" s="7">
        <f>F48+F49+F52+F55</f>
        <v>0</v>
      </c>
      <c r="G47" s="6">
        <f>G48+G49+G52+G55</f>
        <v>0</v>
      </c>
      <c r="H47" s="476" t="s">
        <v>30</v>
      </c>
      <c r="I47" s="477"/>
      <c r="J47" s="48">
        <f t="shared" si="0"/>
      </c>
    </row>
    <row r="48" spans="1:10" s="48" customFormat="1" ht="25.5">
      <c r="A48" s="49">
        <v>3110</v>
      </c>
      <c r="B48" s="50" t="s">
        <v>103</v>
      </c>
      <c r="C48" s="342">
        <f>'Запит 2-5'!C43</f>
        <v>0</v>
      </c>
      <c r="D48" s="342">
        <f>'Запит 2-5'!F43</f>
        <v>0</v>
      </c>
      <c r="E48" s="342">
        <f>'Запит 2-5'!I43</f>
        <v>0</v>
      </c>
      <c r="F48" s="198"/>
      <c r="G48" s="8">
        <f>SUM(E48:F48)</f>
        <v>0</v>
      </c>
      <c r="H48" s="474"/>
      <c r="I48" s="475"/>
      <c r="J48" s="48">
        <f t="shared" si="0"/>
      </c>
    </row>
    <row r="49" spans="1:10" s="48" customFormat="1" ht="12.75">
      <c r="A49" s="49">
        <v>3120</v>
      </c>
      <c r="B49" s="50" t="s">
        <v>104</v>
      </c>
      <c r="C49" s="9">
        <f>SUM(C50:C51)</f>
        <v>0</v>
      </c>
      <c r="D49" s="10">
        <f>SUM(D50:D51)</f>
        <v>0</v>
      </c>
      <c r="E49" s="10">
        <f>SUM(E50:E51)</f>
        <v>0</v>
      </c>
      <c r="F49" s="10">
        <f>SUM(F50:F51)</f>
        <v>0</v>
      </c>
      <c r="G49" s="10">
        <f>SUM(G50:G51)</f>
        <v>0</v>
      </c>
      <c r="H49" s="476" t="s">
        <v>30</v>
      </c>
      <c r="I49" s="477"/>
      <c r="J49" s="48">
        <f t="shared" si="0"/>
      </c>
    </row>
    <row r="50" spans="1:10" s="48" customFormat="1" ht="12.75">
      <c r="A50" s="49">
        <v>3121</v>
      </c>
      <c r="B50" s="50" t="s">
        <v>213</v>
      </c>
      <c r="C50" s="342">
        <f>'Запит 2-5'!C45</f>
        <v>0</v>
      </c>
      <c r="D50" s="342">
        <f>'Запит 2-5'!F45</f>
        <v>0</v>
      </c>
      <c r="E50" s="342">
        <f>'Запит 2-5'!I45</f>
        <v>0</v>
      </c>
      <c r="F50" s="198"/>
      <c r="G50" s="8">
        <f>SUM(E50:F50)</f>
        <v>0</v>
      </c>
      <c r="H50" s="474"/>
      <c r="I50" s="475"/>
      <c r="J50" s="48">
        <f t="shared" si="0"/>
      </c>
    </row>
    <row r="51" spans="1:10" s="48" customFormat="1" ht="12.75">
      <c r="A51" s="49">
        <v>3122</v>
      </c>
      <c r="B51" s="50" t="s">
        <v>214</v>
      </c>
      <c r="C51" s="342">
        <f>'Запит 2-5'!C46</f>
        <v>0</v>
      </c>
      <c r="D51" s="342">
        <f>'Запит 2-5'!F46</f>
        <v>0</v>
      </c>
      <c r="E51" s="342">
        <f>'Запит 2-5'!I46</f>
        <v>0</v>
      </c>
      <c r="F51" s="198"/>
      <c r="G51" s="8">
        <f>SUM(E51:F51)</f>
        <v>0</v>
      </c>
      <c r="H51" s="474"/>
      <c r="I51" s="475"/>
      <c r="J51" s="48">
        <f t="shared" si="0"/>
      </c>
    </row>
    <row r="52" spans="1:10" s="48" customFormat="1" ht="12.75">
      <c r="A52" s="49">
        <v>3130</v>
      </c>
      <c r="B52" s="50" t="s">
        <v>105</v>
      </c>
      <c r="C52" s="9">
        <f>SUM(C53:C54)</f>
        <v>0</v>
      </c>
      <c r="D52" s="10">
        <f>SUM(D53:D54)</f>
        <v>0</v>
      </c>
      <c r="E52" s="10">
        <f>SUM(E53:E54)</f>
        <v>0</v>
      </c>
      <c r="F52" s="10">
        <f>SUM(F53:F54)</f>
        <v>0</v>
      </c>
      <c r="G52" s="10">
        <f>SUM(G53:G54)</f>
        <v>0</v>
      </c>
      <c r="H52" s="476" t="s">
        <v>30</v>
      </c>
      <c r="I52" s="477"/>
      <c r="J52" s="48">
        <f t="shared" si="0"/>
      </c>
    </row>
    <row r="53" spans="1:10" s="48" customFormat="1" ht="12.75">
      <c r="A53" s="49">
        <v>3131</v>
      </c>
      <c r="B53" s="50" t="s">
        <v>215</v>
      </c>
      <c r="C53" s="342">
        <f>'Запит 2-5'!C48</f>
        <v>0</v>
      </c>
      <c r="D53" s="342">
        <f>'Запит 2-5'!F48</f>
        <v>0</v>
      </c>
      <c r="E53" s="342">
        <f>'Запит 2-5'!I48</f>
        <v>0</v>
      </c>
      <c r="F53" s="198"/>
      <c r="G53" s="8">
        <f>SUM(E53:F53)</f>
        <v>0</v>
      </c>
      <c r="H53" s="474"/>
      <c r="I53" s="475"/>
      <c r="J53" s="48">
        <f t="shared" si="0"/>
      </c>
    </row>
    <row r="54" spans="1:10" s="48" customFormat="1" ht="12.75">
      <c r="A54" s="49">
        <v>3132</v>
      </c>
      <c r="B54" s="50" t="s">
        <v>106</v>
      </c>
      <c r="C54" s="342">
        <f>'Запит 2-5'!C49</f>
        <v>0</v>
      </c>
      <c r="D54" s="342">
        <f>'Запит 2-5'!F49</f>
        <v>0</v>
      </c>
      <c r="E54" s="342">
        <f>'Запит 2-5'!I49</f>
        <v>0</v>
      </c>
      <c r="F54" s="198"/>
      <c r="G54" s="8">
        <f>SUM(E54:F54)</f>
        <v>0</v>
      </c>
      <c r="H54" s="474"/>
      <c r="I54" s="475"/>
      <c r="J54" s="48">
        <f t="shared" si="0"/>
      </c>
    </row>
    <row r="55" spans="1:9" s="48" customFormat="1" ht="12.75">
      <c r="A55" s="49">
        <v>3140</v>
      </c>
      <c r="B55" s="50" t="s">
        <v>107</v>
      </c>
      <c r="C55" s="9">
        <f>SUM(C56:C58)</f>
        <v>0</v>
      </c>
      <c r="D55" s="10">
        <f>SUM(D56:D58)</f>
        <v>0</v>
      </c>
      <c r="E55" s="10">
        <f>SUM(E56:E58)</f>
        <v>0</v>
      </c>
      <c r="F55" s="10">
        <f>SUM(F56:F58)</f>
        <v>0</v>
      </c>
      <c r="G55" s="10">
        <f>SUM(G56:G58)</f>
        <v>0</v>
      </c>
      <c r="H55" s="476" t="s">
        <v>30</v>
      </c>
      <c r="I55" s="477"/>
    </row>
    <row r="56" spans="1:10" s="48" customFormat="1" ht="12.75">
      <c r="A56" s="49">
        <v>3141</v>
      </c>
      <c r="B56" s="50" t="s">
        <v>216</v>
      </c>
      <c r="C56" s="342">
        <f>'Запит 2-5'!C51</f>
        <v>0</v>
      </c>
      <c r="D56" s="342">
        <f>'Запит 2-5'!F51</f>
        <v>0</v>
      </c>
      <c r="E56" s="342">
        <f>'Запит 2-5'!I51</f>
        <v>0</v>
      </c>
      <c r="F56" s="198"/>
      <c r="G56" s="8">
        <f>SUM(E56:F56)</f>
        <v>0</v>
      </c>
      <c r="H56" s="474"/>
      <c r="I56" s="475"/>
      <c r="J56" s="48">
        <f t="shared" si="0"/>
      </c>
    </row>
    <row r="57" spans="1:10" s="48" customFormat="1" ht="12.75">
      <c r="A57" s="49">
        <v>3142</v>
      </c>
      <c r="B57" s="50" t="s">
        <v>217</v>
      </c>
      <c r="C57" s="342">
        <f>'Запит 2-5'!C52</f>
        <v>0</v>
      </c>
      <c r="D57" s="342">
        <f>'Запит 2-5'!F52</f>
        <v>0</v>
      </c>
      <c r="E57" s="342">
        <f>'Запит 2-5'!I52</f>
        <v>0</v>
      </c>
      <c r="F57" s="198"/>
      <c r="G57" s="8">
        <f>SUM(E57:F57)</f>
        <v>0</v>
      </c>
      <c r="H57" s="474"/>
      <c r="I57" s="475"/>
      <c r="J57" s="48">
        <f t="shared" si="0"/>
      </c>
    </row>
    <row r="58" spans="1:10" s="48" customFormat="1" ht="12.75">
      <c r="A58" s="49">
        <v>3143</v>
      </c>
      <c r="B58" s="50" t="s">
        <v>108</v>
      </c>
      <c r="C58" s="342">
        <f>'Запит 2-5'!C53</f>
        <v>0</v>
      </c>
      <c r="D58" s="342">
        <f>'Запит 2-5'!F53</f>
        <v>0</v>
      </c>
      <c r="E58" s="342">
        <f>'Запит 2-5'!I53</f>
        <v>0</v>
      </c>
      <c r="F58" s="200"/>
      <c r="G58" s="8">
        <f>SUM(E58:F58)</f>
        <v>0</v>
      </c>
      <c r="H58" s="474"/>
      <c r="I58" s="475"/>
      <c r="J58" s="48">
        <f t="shared" si="0"/>
      </c>
    </row>
    <row r="59" spans="1:10" s="48" customFormat="1" ht="12.75">
      <c r="A59" s="52">
        <v>3150</v>
      </c>
      <c r="B59" s="51" t="s">
        <v>109</v>
      </c>
      <c r="C59" s="342">
        <f>'Запит 2-5'!C54</f>
        <v>0</v>
      </c>
      <c r="D59" s="342">
        <f>'Запит 2-5'!F54</f>
        <v>0</v>
      </c>
      <c r="E59" s="342">
        <f>'Запит 2-5'!I54</f>
        <v>0</v>
      </c>
      <c r="F59" s="200"/>
      <c r="G59" s="8">
        <f>SUM(E59:F59)</f>
        <v>0</v>
      </c>
      <c r="H59" s="474"/>
      <c r="I59" s="475"/>
      <c r="J59" s="48">
        <f t="shared" si="0"/>
      </c>
    </row>
    <row r="60" spans="1:10" s="48" customFormat="1" ht="12.75">
      <c r="A60" s="52">
        <v>3160</v>
      </c>
      <c r="B60" s="51" t="s">
        <v>110</v>
      </c>
      <c r="C60" s="342">
        <f>'Запит 2-5'!C55</f>
        <v>0</v>
      </c>
      <c r="D60" s="342">
        <f>'Запит 2-5'!F55</f>
        <v>0</v>
      </c>
      <c r="E60" s="342">
        <f>'Запит 2-5'!I55</f>
        <v>0</v>
      </c>
      <c r="F60" s="200"/>
      <c r="G60" s="8">
        <f>SUM(E60:F60)</f>
        <v>0</v>
      </c>
      <c r="H60" s="474"/>
      <c r="I60" s="475"/>
      <c r="J60" s="48">
        <f t="shared" si="0"/>
      </c>
    </row>
    <row r="61" spans="1:10" s="48" customFormat="1" ht="27" customHeight="1">
      <c r="A61" s="52">
        <v>3200</v>
      </c>
      <c r="B61" s="51" t="s">
        <v>111</v>
      </c>
      <c r="C61" s="9">
        <f>SUM(C62:C65)</f>
        <v>0</v>
      </c>
      <c r="D61" s="10">
        <f>SUM(D62:D65)</f>
        <v>0</v>
      </c>
      <c r="E61" s="10">
        <f>SUM(E62:E65)</f>
        <v>0</v>
      </c>
      <c r="F61" s="10">
        <f>SUM(F62:F65)</f>
        <v>0</v>
      </c>
      <c r="G61" s="10">
        <f>SUM(G62:G65)</f>
        <v>0</v>
      </c>
      <c r="H61" s="476" t="s">
        <v>30</v>
      </c>
      <c r="I61" s="477"/>
      <c r="J61" s="48">
        <f t="shared" si="0"/>
      </c>
    </row>
    <row r="62" spans="1:10" s="48" customFormat="1" ht="17.25" customHeight="1">
      <c r="A62" s="49">
        <v>3210</v>
      </c>
      <c r="B62" s="50" t="s">
        <v>112</v>
      </c>
      <c r="C62" s="342">
        <f>'Запит 2-5'!C57</f>
        <v>0</v>
      </c>
      <c r="D62" s="342">
        <f>'Запит 2-5'!F57</f>
        <v>0</v>
      </c>
      <c r="E62" s="342">
        <f>'Запит 2-5'!I57</f>
        <v>0</v>
      </c>
      <c r="F62" s="200"/>
      <c r="G62" s="8">
        <f>SUM(E62:F62)</f>
        <v>0</v>
      </c>
      <c r="H62" s="474"/>
      <c r="I62" s="475"/>
      <c r="J62" s="48">
        <f t="shared" si="0"/>
      </c>
    </row>
    <row r="63" spans="1:10" s="48" customFormat="1" ht="25.5">
      <c r="A63" s="49">
        <v>3220</v>
      </c>
      <c r="B63" s="50" t="s">
        <v>113</v>
      </c>
      <c r="C63" s="342">
        <f>'Запит 2-5'!C58</f>
        <v>0</v>
      </c>
      <c r="D63" s="342">
        <f>'Запит 2-5'!F58</f>
        <v>0</v>
      </c>
      <c r="E63" s="342">
        <f>'Запит 2-5'!I58</f>
        <v>0</v>
      </c>
      <c r="F63" s="200"/>
      <c r="G63" s="8">
        <f>SUM(E63:F63)</f>
        <v>0</v>
      </c>
      <c r="H63" s="474"/>
      <c r="I63" s="475"/>
      <c r="J63" s="48">
        <f t="shared" si="0"/>
      </c>
    </row>
    <row r="64" spans="1:10" s="48" customFormat="1" ht="25.5">
      <c r="A64" s="49">
        <v>3230</v>
      </c>
      <c r="B64" s="50" t="s">
        <v>218</v>
      </c>
      <c r="C64" s="342">
        <f>'Запит 2-5'!C59</f>
        <v>0</v>
      </c>
      <c r="D64" s="342">
        <f>'Запит 2-5'!F59</f>
        <v>0</v>
      </c>
      <c r="E64" s="342">
        <f>'Запит 2-5'!I59</f>
        <v>0</v>
      </c>
      <c r="F64" s="200"/>
      <c r="G64" s="8">
        <f>SUM(E64:F64)</f>
        <v>0</v>
      </c>
      <c r="H64" s="474"/>
      <c r="I64" s="475"/>
      <c r="J64" s="48">
        <f t="shared" si="0"/>
      </c>
    </row>
    <row r="65" spans="1:10" s="48" customFormat="1" ht="12.75">
      <c r="A65" s="49">
        <v>3240</v>
      </c>
      <c r="B65" s="50" t="s">
        <v>114</v>
      </c>
      <c r="C65" s="342">
        <f>'Запит 2-5'!C60</f>
        <v>0</v>
      </c>
      <c r="D65" s="342">
        <f>'Запит 2-5'!F60</f>
        <v>0</v>
      </c>
      <c r="E65" s="342">
        <f>'Запит 2-5'!I60</f>
        <v>0</v>
      </c>
      <c r="F65" s="200"/>
      <c r="G65" s="8">
        <f>SUM(E65:F65)</f>
        <v>0</v>
      </c>
      <c r="H65" s="491"/>
      <c r="I65" s="492"/>
      <c r="J65" s="48">
        <f t="shared" si="0"/>
      </c>
    </row>
    <row r="66" spans="1:10" s="48" customFormat="1" ht="12.75">
      <c r="A66" s="53"/>
      <c r="B66" s="54" t="s">
        <v>116</v>
      </c>
      <c r="C66" s="12">
        <f>C12+C46</f>
        <v>0</v>
      </c>
      <c r="D66" s="13">
        <f>D12+D46</f>
        <v>0</v>
      </c>
      <c r="E66" s="13">
        <f>E12+E46</f>
        <v>0</v>
      </c>
      <c r="F66" s="13">
        <f>F12+F46</f>
        <v>0</v>
      </c>
      <c r="G66" s="13">
        <f>G12+G46</f>
        <v>0</v>
      </c>
      <c r="H66" s="478" t="s">
        <v>30</v>
      </c>
      <c r="I66" s="479"/>
      <c r="J66" s="48">
        <f t="shared" si="0"/>
      </c>
    </row>
    <row r="67" spans="1:10" s="115" customFormat="1" ht="15">
      <c r="A67" s="71">
        <v>4000</v>
      </c>
      <c r="B67" s="72" t="s">
        <v>118</v>
      </c>
      <c r="C67" s="15">
        <f aca="true" t="shared" si="3" ref="C67:F68">C68</f>
        <v>0</v>
      </c>
      <c r="D67" s="15">
        <f t="shared" si="3"/>
        <v>0</v>
      </c>
      <c r="E67" s="15">
        <f t="shared" si="3"/>
        <v>0</v>
      </c>
      <c r="F67" s="16">
        <f t="shared" si="3"/>
        <v>0</v>
      </c>
      <c r="G67" s="17">
        <f aca="true" t="shared" si="4" ref="G67:G73">SUM(E67:F67)</f>
        <v>0</v>
      </c>
      <c r="H67" s="480" t="s">
        <v>30</v>
      </c>
      <c r="I67" s="481"/>
      <c r="J67" s="48">
        <f t="shared" si="0"/>
      </c>
    </row>
    <row r="68" spans="1:10" s="115" customFormat="1" ht="15">
      <c r="A68" s="52">
        <v>4100</v>
      </c>
      <c r="B68" s="51" t="s">
        <v>119</v>
      </c>
      <c r="C68" s="9">
        <f t="shared" si="3"/>
        <v>0</v>
      </c>
      <c r="D68" s="9">
        <f t="shared" si="3"/>
        <v>0</v>
      </c>
      <c r="E68" s="9">
        <f t="shared" si="3"/>
        <v>0</v>
      </c>
      <c r="F68" s="10">
        <f t="shared" si="3"/>
        <v>0</v>
      </c>
      <c r="G68" s="8">
        <f t="shared" si="4"/>
        <v>0</v>
      </c>
      <c r="H68" s="476" t="s">
        <v>30</v>
      </c>
      <c r="I68" s="477"/>
      <c r="J68" s="48">
        <f t="shared" si="0"/>
      </c>
    </row>
    <row r="69" spans="1:10" s="115" customFormat="1" ht="15">
      <c r="A69" s="49">
        <v>4110</v>
      </c>
      <c r="B69" s="50" t="s">
        <v>120</v>
      </c>
      <c r="C69" s="9">
        <f>SUM(C70:C72)</f>
        <v>0</v>
      </c>
      <c r="D69" s="9">
        <f>SUM(D70:D72)</f>
        <v>0</v>
      </c>
      <c r="E69" s="9">
        <f>SUM(E70:E72)</f>
        <v>0</v>
      </c>
      <c r="F69" s="10">
        <f>SUM(F70:F72)</f>
        <v>0</v>
      </c>
      <c r="G69" s="8">
        <f t="shared" si="4"/>
        <v>0</v>
      </c>
      <c r="H69" s="476" t="s">
        <v>30</v>
      </c>
      <c r="I69" s="477"/>
      <c r="J69" s="48">
        <f t="shared" si="0"/>
      </c>
    </row>
    <row r="70" spans="1:10" s="115" customFormat="1" ht="14.25" customHeight="1">
      <c r="A70" s="49">
        <v>4111</v>
      </c>
      <c r="B70" s="50" t="s">
        <v>121</v>
      </c>
      <c r="C70" s="342">
        <f>'Запит 2-5'!C71</f>
        <v>0</v>
      </c>
      <c r="D70" s="342">
        <f>'Запит 2-5'!F71</f>
        <v>0</v>
      </c>
      <c r="E70" s="342">
        <f>'Запит 2-5'!I71</f>
        <v>0</v>
      </c>
      <c r="F70" s="200"/>
      <c r="G70" s="8">
        <f t="shared" si="4"/>
        <v>0</v>
      </c>
      <c r="H70" s="474"/>
      <c r="I70" s="475"/>
      <c r="J70" s="48">
        <f t="shared" si="0"/>
      </c>
    </row>
    <row r="71" spans="1:10" s="115" customFormat="1" ht="15">
      <c r="A71" s="49">
        <v>4112</v>
      </c>
      <c r="B71" s="50" t="s">
        <v>122</v>
      </c>
      <c r="C71" s="342">
        <f>'Запит 2-5'!C72</f>
        <v>0</v>
      </c>
      <c r="D71" s="342">
        <f>'Запит 2-5'!F72</f>
        <v>0</v>
      </c>
      <c r="E71" s="342">
        <f>'Запит 2-5'!I72</f>
        <v>0</v>
      </c>
      <c r="F71" s="200"/>
      <c r="G71" s="8">
        <f t="shared" si="4"/>
        <v>0</v>
      </c>
      <c r="H71" s="474"/>
      <c r="I71" s="475"/>
      <c r="J71" s="48">
        <f t="shared" si="0"/>
      </c>
    </row>
    <row r="72" spans="1:10" s="115" customFormat="1" ht="15">
      <c r="A72" s="73">
        <v>4113</v>
      </c>
      <c r="B72" s="74" t="s">
        <v>123</v>
      </c>
      <c r="C72" s="342">
        <f>'Запит 2-5'!C73</f>
        <v>0</v>
      </c>
      <c r="D72" s="342">
        <f>'Запит 2-5'!F73</f>
        <v>0</v>
      </c>
      <c r="E72" s="342">
        <f>'Запит 2-5'!I73</f>
        <v>0</v>
      </c>
      <c r="F72" s="200"/>
      <c r="G72" s="11">
        <f t="shared" si="4"/>
        <v>0</v>
      </c>
      <c r="H72" s="491"/>
      <c r="I72" s="492"/>
      <c r="J72" s="48">
        <f t="shared" si="0"/>
      </c>
    </row>
    <row r="73" spans="1:10" s="115" customFormat="1" ht="15">
      <c r="A73" s="53"/>
      <c r="B73" s="54" t="s">
        <v>124</v>
      </c>
      <c r="C73" s="12">
        <f>C67</f>
        <v>0</v>
      </c>
      <c r="D73" s="12">
        <f>D67</f>
        <v>0</v>
      </c>
      <c r="E73" s="12">
        <f>E67</f>
        <v>0</v>
      </c>
      <c r="F73" s="13">
        <f>F67</f>
        <v>0</v>
      </c>
      <c r="G73" s="14">
        <f t="shared" si="4"/>
        <v>0</v>
      </c>
      <c r="H73" s="478" t="s">
        <v>30</v>
      </c>
      <c r="I73" s="479"/>
      <c r="J73" s="48">
        <f t="shared" si="0"/>
      </c>
    </row>
    <row r="74" spans="1:10" s="115" customFormat="1" ht="15">
      <c r="A74" s="53"/>
      <c r="B74" s="54" t="s">
        <v>125</v>
      </c>
      <c r="C74" s="12">
        <f>C66+C73</f>
        <v>0</v>
      </c>
      <c r="D74" s="12">
        <f>D66+D73</f>
        <v>0</v>
      </c>
      <c r="E74" s="12">
        <f>E66+E73</f>
        <v>0</v>
      </c>
      <c r="F74" s="13">
        <f>F66+F73</f>
        <v>0</v>
      </c>
      <c r="G74" s="14">
        <f>G66+G73</f>
        <v>0</v>
      </c>
      <c r="H74" s="478" t="s">
        <v>30</v>
      </c>
      <c r="I74" s="479"/>
      <c r="J74" s="48">
        <f t="shared" si="0"/>
      </c>
    </row>
    <row r="75" ht="14.25">
      <c r="A75" s="75"/>
    </row>
    <row r="76" ht="14.25">
      <c r="A76" s="75"/>
    </row>
  </sheetData>
  <sheetProtection/>
  <autoFilter ref="J1:J76"/>
  <mergeCells count="77">
    <mergeCell ref="H56:I56"/>
    <mergeCell ref="H54:I54"/>
    <mergeCell ref="H60:I60"/>
    <mergeCell ref="H53:I53"/>
    <mergeCell ref="H55:I55"/>
    <mergeCell ref="H61:I61"/>
    <mergeCell ref="H59:I59"/>
    <mergeCell ref="H58:I58"/>
    <mergeCell ref="H57:I57"/>
    <mergeCell ref="H49:I49"/>
    <mergeCell ref="H72:I72"/>
    <mergeCell ref="H71:I71"/>
    <mergeCell ref="H70:I70"/>
    <mergeCell ref="H65:I65"/>
    <mergeCell ref="H64:I64"/>
    <mergeCell ref="H63:I63"/>
    <mergeCell ref="H62:I62"/>
    <mergeCell ref="H52:I52"/>
    <mergeCell ref="H51:I51"/>
    <mergeCell ref="H42:I42"/>
    <mergeCell ref="H43:I43"/>
    <mergeCell ref="H46:I46"/>
    <mergeCell ref="H48:I48"/>
    <mergeCell ref="H44:I44"/>
    <mergeCell ref="H37:I37"/>
    <mergeCell ref="H38:I38"/>
    <mergeCell ref="H40:I40"/>
    <mergeCell ref="H41:I41"/>
    <mergeCell ref="H39:I39"/>
    <mergeCell ref="A1:I1"/>
    <mergeCell ref="H15:I15"/>
    <mergeCell ref="H16:I16"/>
    <mergeCell ref="H18:I18"/>
    <mergeCell ref="C8:C10"/>
    <mergeCell ref="D8:D10"/>
    <mergeCell ref="H8:I10"/>
    <mergeCell ref="B2:H2"/>
    <mergeCell ref="A8:A10"/>
    <mergeCell ref="B8:B10"/>
    <mergeCell ref="H67:I67"/>
    <mergeCell ref="H66:I66"/>
    <mergeCell ref="B4:H4"/>
    <mergeCell ref="H11:I11"/>
    <mergeCell ref="H12:I12"/>
    <mergeCell ref="H13:I13"/>
    <mergeCell ref="H14:I14"/>
    <mergeCell ref="H17:I17"/>
    <mergeCell ref="E9:E10"/>
    <mergeCell ref="F9:F10"/>
    <mergeCell ref="H74:I74"/>
    <mergeCell ref="H73:I73"/>
    <mergeCell ref="H69:I69"/>
    <mergeCell ref="H68:I68"/>
    <mergeCell ref="H25:I25"/>
    <mergeCell ref="H21:I21"/>
    <mergeCell ref="H22:I22"/>
    <mergeCell ref="H23:I23"/>
    <mergeCell ref="E8:G8"/>
    <mergeCell ref="H36:I36"/>
    <mergeCell ref="H19:I19"/>
    <mergeCell ref="H20:I20"/>
    <mergeCell ref="H34:I34"/>
    <mergeCell ref="H35:I35"/>
    <mergeCell ref="H29:I29"/>
    <mergeCell ref="H30:I30"/>
    <mergeCell ref="H31:I31"/>
    <mergeCell ref="H33:I33"/>
    <mergeCell ref="B3:H3"/>
    <mergeCell ref="B5:H5"/>
    <mergeCell ref="H50:I50"/>
    <mergeCell ref="H47:I47"/>
    <mergeCell ref="H26:I26"/>
    <mergeCell ref="H27:I27"/>
    <mergeCell ref="H28:I28"/>
    <mergeCell ref="H45:I45"/>
    <mergeCell ref="H24:I24"/>
    <mergeCell ref="H32:I32"/>
  </mergeCells>
  <printOptions/>
  <pageMargins left="0.2755905511811024" right="0.1968503937007874" top="0.35433070866141736" bottom="0.31496062992125984" header="0.31496062992125984" footer="0.2755905511811024"/>
  <pageSetup blackAndWhite="1" fitToHeight="100" fitToWidth="1"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179"/>
  <sheetViews>
    <sheetView showZeros="0" zoomScalePageLayoutView="0" workbookViewId="0" topLeftCell="A73">
      <selection activeCell="A2" sqref="A2:A3"/>
    </sheetView>
  </sheetViews>
  <sheetFormatPr defaultColWidth="9.140625" defaultRowHeight="15"/>
  <cols>
    <col min="1" max="1" width="9.140625" style="300" customWidth="1"/>
    <col min="2" max="2" width="44.140625" style="300" customWidth="1"/>
    <col min="3" max="4" width="18.7109375" style="300" customWidth="1"/>
    <col min="5" max="6" width="19.57421875" style="300" customWidth="1"/>
    <col min="7" max="16384" width="9.140625" style="300" customWidth="1"/>
  </cols>
  <sheetData>
    <row r="1" spans="1:7" ht="14.25">
      <c r="A1" s="352" t="s">
        <v>200</v>
      </c>
      <c r="G1" s="76" t="s">
        <v>117</v>
      </c>
    </row>
    <row r="2" spans="1:7" ht="23.25" customHeight="1">
      <c r="A2" s="430" t="s">
        <v>37</v>
      </c>
      <c r="B2" s="494" t="s">
        <v>45</v>
      </c>
      <c r="C2" s="422" t="s">
        <v>44</v>
      </c>
      <c r="D2" s="423" t="s">
        <v>15</v>
      </c>
      <c r="E2" s="378" t="str">
        <f>Параметри!$D$5&amp;" в межах доведених обсягів"</f>
        <v>2013 (Проект) в межах доведених обсягів</v>
      </c>
      <c r="F2" s="380" t="str">
        <f>Параметри!$D$5&amp;" зміни у разі передбачення додаткових коштів"</f>
        <v>2013 (Проект) зміни у разі передбачення додаткових коштів</v>
      </c>
      <c r="G2" s="76" t="s">
        <v>117</v>
      </c>
    </row>
    <row r="3" spans="1:7" ht="15" customHeight="1">
      <c r="A3" s="431"/>
      <c r="B3" s="495"/>
      <c r="C3" s="417"/>
      <c r="D3" s="424"/>
      <c r="E3" s="410"/>
      <c r="F3" s="493"/>
      <c r="G3" s="76" t="s">
        <v>117</v>
      </c>
    </row>
    <row r="4" spans="1:7" ht="12.75">
      <c r="A4" s="84">
        <v>1</v>
      </c>
      <c r="B4" s="85">
        <f>A4+1</f>
        <v>2</v>
      </c>
      <c r="C4" s="84">
        <f>B4+1</f>
        <v>3</v>
      </c>
      <c r="D4" s="85">
        <f>C4+1</f>
        <v>4</v>
      </c>
      <c r="E4" s="84">
        <f>D4+1</f>
        <v>5</v>
      </c>
      <c r="F4" s="85">
        <f>E4+1</f>
        <v>6</v>
      </c>
      <c r="G4" s="76" t="s">
        <v>117</v>
      </c>
    </row>
    <row r="5" spans="1:7" ht="12.75">
      <c r="A5" s="425">
        <f>'Запит 2-1'!B15</f>
        <v>0</v>
      </c>
      <c r="B5" s="426"/>
      <c r="C5" s="426"/>
      <c r="D5" s="426"/>
      <c r="E5" s="426"/>
      <c r="F5" s="427"/>
      <c r="G5" s="76">
        <f>G6</f>
      </c>
    </row>
    <row r="6" spans="1:7" ht="12.75">
      <c r="A6" s="26" t="s">
        <v>3</v>
      </c>
      <c r="B6" s="419" t="s">
        <v>126</v>
      </c>
      <c r="C6" s="420"/>
      <c r="D6" s="420"/>
      <c r="E6" s="420"/>
      <c r="F6" s="421"/>
      <c r="G6" s="76">
        <f>G7</f>
      </c>
    </row>
    <row r="7" spans="1:7" ht="12.75">
      <c r="A7" s="353">
        <f>'Запит 2-6'!A20</f>
        <v>0</v>
      </c>
      <c r="B7" s="354">
        <f>IF('Запит 2-6'!B20&lt;&gt;"",'Запит 2-6'!B20,"")</f>
      </c>
      <c r="C7" s="353">
        <f>'Запит 2-6'!C20</f>
        <v>0</v>
      </c>
      <c r="D7" s="355">
        <f>'Запит 2-6'!D20</f>
        <v>0</v>
      </c>
      <c r="E7" s="356">
        <f>'Запит 2-6'!K20</f>
        <v>0</v>
      </c>
      <c r="F7" s="360"/>
      <c r="G7" s="76">
        <f>IF(B7&lt;&gt;"","Для друку","")</f>
      </c>
    </row>
    <row r="8" spans="1:7" ht="12.75">
      <c r="A8" s="353">
        <f>'Запит 2-6'!A21</f>
        <v>0</v>
      </c>
      <c r="B8" s="354">
        <f>IF('Запит 2-6'!B21&lt;&gt;"",'Запит 2-6'!B21,"")</f>
      </c>
      <c r="C8" s="353">
        <f>'Запит 2-6'!C21</f>
        <v>0</v>
      </c>
      <c r="D8" s="355">
        <f>'Запит 2-6'!D21</f>
        <v>0</v>
      </c>
      <c r="E8" s="356">
        <f>'Запит 2-6'!K21</f>
        <v>0</v>
      </c>
      <c r="F8" s="360"/>
      <c r="G8" s="76">
        <f aca="true" t="shared" si="0" ref="G8:G39">IF(B8&lt;&gt;"","Для друку","")</f>
      </c>
    </row>
    <row r="9" spans="1:7" ht="12.75">
      <c r="A9" s="353">
        <f>'Запит 2-6'!A22</f>
        <v>0</v>
      </c>
      <c r="B9" s="354">
        <f>IF('Запит 2-6'!B22&lt;&gt;"",'Запит 2-6'!B22,"")</f>
      </c>
      <c r="C9" s="353">
        <f>'Запит 2-6'!C22</f>
        <v>0</v>
      </c>
      <c r="D9" s="355">
        <f>'Запит 2-6'!D22</f>
        <v>0</v>
      </c>
      <c r="E9" s="356">
        <f>'Запит 2-6'!K22</f>
        <v>0</v>
      </c>
      <c r="F9" s="360"/>
      <c r="G9" s="76">
        <f t="shared" si="0"/>
      </c>
    </row>
    <row r="10" spans="1:7" ht="12.75">
      <c r="A10" s="353">
        <f>'Запит 2-6'!A23</f>
        <v>0</v>
      </c>
      <c r="B10" s="354">
        <f>IF('Запит 2-6'!B23&lt;&gt;"",'Запит 2-6'!B23,"")</f>
      </c>
      <c r="C10" s="353">
        <f>'Запит 2-6'!C23</f>
        <v>0</v>
      </c>
      <c r="D10" s="355">
        <f>'Запит 2-6'!D23</f>
        <v>0</v>
      </c>
      <c r="E10" s="356">
        <f>'Запит 2-6'!K23</f>
        <v>0</v>
      </c>
      <c r="F10" s="360"/>
      <c r="G10" s="76">
        <f t="shared" si="0"/>
      </c>
    </row>
    <row r="11" spans="1:7" ht="12.75">
      <c r="A11" s="353">
        <f>'Запит 2-6'!A24</f>
        <v>0</v>
      </c>
      <c r="B11" s="354">
        <f>IF('Запит 2-6'!B24&lt;&gt;"",'Запит 2-6'!B24,"")</f>
      </c>
      <c r="C11" s="353">
        <f>'Запит 2-6'!C24</f>
        <v>0</v>
      </c>
      <c r="D11" s="355">
        <f>'Запит 2-6'!D24</f>
        <v>0</v>
      </c>
      <c r="E11" s="356">
        <f>'Запит 2-6'!K24</f>
        <v>0</v>
      </c>
      <c r="F11" s="360"/>
      <c r="G11" s="76">
        <f t="shared" si="0"/>
      </c>
    </row>
    <row r="12" spans="1:7" ht="12.75">
      <c r="A12" s="353">
        <f>'Запит 2-6'!A25</f>
        <v>0</v>
      </c>
      <c r="B12" s="354">
        <f>IF('Запит 2-6'!B25&lt;&gt;"",'Запит 2-6'!B25,"")</f>
      </c>
      <c r="C12" s="353">
        <f>'Запит 2-6'!C25</f>
        <v>0</v>
      </c>
      <c r="D12" s="355">
        <f>'Запит 2-6'!D25</f>
        <v>0</v>
      </c>
      <c r="E12" s="356">
        <f>'Запит 2-6'!K25</f>
        <v>0</v>
      </c>
      <c r="F12" s="360"/>
      <c r="G12" s="76">
        <f t="shared" si="0"/>
      </c>
    </row>
    <row r="13" spans="1:7" ht="12.75">
      <c r="A13" s="353">
        <f>'Запит 2-6'!A26</f>
        <v>0</v>
      </c>
      <c r="B13" s="354">
        <f>IF('Запит 2-6'!B26&lt;&gt;"",'Запит 2-6'!B26,"")</f>
      </c>
      <c r="C13" s="353">
        <f>'Запит 2-6'!C26</f>
        <v>0</v>
      </c>
      <c r="D13" s="355">
        <f>'Запит 2-6'!D26</f>
        <v>0</v>
      </c>
      <c r="E13" s="356">
        <f>'Запит 2-6'!K26</f>
        <v>0</v>
      </c>
      <c r="F13" s="360"/>
      <c r="G13" s="76">
        <f t="shared" si="0"/>
      </c>
    </row>
    <row r="14" spans="1:7" ht="12.75">
      <c r="A14" s="353">
        <f>'Запит 2-6'!A27</f>
        <v>0</v>
      </c>
      <c r="B14" s="354">
        <f>IF('Запит 2-6'!B27&lt;&gt;"",'Запит 2-6'!B27,"")</f>
      </c>
      <c r="C14" s="353">
        <f>'Запит 2-6'!C27</f>
        <v>0</v>
      </c>
      <c r="D14" s="355">
        <f>'Запит 2-6'!D27</f>
        <v>0</v>
      </c>
      <c r="E14" s="356">
        <f>'Запит 2-6'!K27</f>
        <v>0</v>
      </c>
      <c r="F14" s="360"/>
      <c r="G14" s="76">
        <f t="shared" si="0"/>
      </c>
    </row>
    <row r="15" spans="1:7" ht="12.75">
      <c r="A15" s="21" t="s">
        <v>4</v>
      </c>
      <c r="B15" s="419" t="s">
        <v>127</v>
      </c>
      <c r="C15" s="420" t="s">
        <v>0</v>
      </c>
      <c r="D15" s="420" t="s">
        <v>0</v>
      </c>
      <c r="E15" s="420" t="s">
        <v>0</v>
      </c>
      <c r="F15" s="421" t="s">
        <v>0</v>
      </c>
      <c r="G15" s="76">
        <f>G16</f>
      </c>
    </row>
    <row r="16" spans="1:7" ht="12.75">
      <c r="A16" s="353" t="str">
        <f>'Запит 2-6'!A29</f>
        <v>  </v>
      </c>
      <c r="B16" s="354">
        <f>IF('Запит 2-6'!B29&lt;&gt;"",'Запит 2-6'!B29,"")</f>
      </c>
      <c r="C16" s="353">
        <f>'Запит 2-6'!C29</f>
        <v>0</v>
      </c>
      <c r="D16" s="355">
        <f>'Запит 2-6'!D29</f>
        <v>0</v>
      </c>
      <c r="E16" s="356">
        <f>'Запит 2-6'!K29</f>
        <v>0</v>
      </c>
      <c r="F16" s="360"/>
      <c r="G16" s="76">
        <f t="shared" si="0"/>
      </c>
    </row>
    <row r="17" spans="1:7" ht="12.75">
      <c r="A17" s="353">
        <f>'Запит 2-6'!A30</f>
        <v>0</v>
      </c>
      <c r="B17" s="354">
        <f>IF('Запит 2-6'!B30&lt;&gt;"",'Запит 2-6'!B30,"")</f>
      </c>
      <c r="C17" s="353">
        <f>'Запит 2-6'!C30</f>
        <v>0</v>
      </c>
      <c r="D17" s="355">
        <f>'Запит 2-6'!D30</f>
        <v>0</v>
      </c>
      <c r="E17" s="356">
        <f>'Запит 2-6'!K30</f>
        <v>0</v>
      </c>
      <c r="F17" s="360"/>
      <c r="G17" s="76">
        <f t="shared" si="0"/>
      </c>
    </row>
    <row r="18" spans="1:7" ht="12.75">
      <c r="A18" s="353">
        <f>'Запит 2-6'!A31</f>
        <v>0</v>
      </c>
      <c r="B18" s="354">
        <f>IF('Запит 2-6'!B31&lt;&gt;"",'Запит 2-6'!B31,"")</f>
      </c>
      <c r="C18" s="353">
        <f>'Запит 2-6'!C31</f>
        <v>0</v>
      </c>
      <c r="D18" s="355">
        <f>'Запит 2-6'!D31</f>
        <v>0</v>
      </c>
      <c r="E18" s="356">
        <f>'Запит 2-6'!K31</f>
        <v>0</v>
      </c>
      <c r="F18" s="360"/>
      <c r="G18" s="76">
        <f t="shared" si="0"/>
      </c>
    </row>
    <row r="19" spans="1:7" ht="12.75">
      <c r="A19" s="353">
        <f>'Запит 2-6'!A32</f>
        <v>0</v>
      </c>
      <c r="B19" s="354">
        <f>IF('Запит 2-6'!B32&lt;&gt;"",'Запит 2-6'!B32,"")</f>
      </c>
      <c r="C19" s="353">
        <f>'Запит 2-6'!C32</f>
        <v>0</v>
      </c>
      <c r="D19" s="355">
        <f>'Запит 2-6'!D32</f>
        <v>0</v>
      </c>
      <c r="E19" s="356">
        <f>'Запит 2-6'!K32</f>
        <v>0</v>
      </c>
      <c r="F19" s="360"/>
      <c r="G19" s="76">
        <f t="shared" si="0"/>
      </c>
    </row>
    <row r="20" spans="1:7" ht="12.75">
      <c r="A20" s="353">
        <f>'Запит 2-6'!A33</f>
        <v>0</v>
      </c>
      <c r="B20" s="354">
        <f>IF('Запит 2-6'!B33&lt;&gt;"",'Запит 2-6'!B33,"")</f>
      </c>
      <c r="C20" s="353">
        <f>'Запит 2-6'!C33</f>
        <v>0</v>
      </c>
      <c r="D20" s="355">
        <f>'Запит 2-6'!D33</f>
        <v>0</v>
      </c>
      <c r="E20" s="356">
        <f>'Запит 2-6'!K33</f>
        <v>0</v>
      </c>
      <c r="F20" s="360"/>
      <c r="G20" s="76">
        <f t="shared" si="0"/>
      </c>
    </row>
    <row r="21" spans="1:7" ht="12.75">
      <c r="A21" s="353">
        <f>'Запит 2-6'!A34</f>
        <v>0</v>
      </c>
      <c r="B21" s="354">
        <f>IF('Запит 2-6'!B34&lt;&gt;"",'Запит 2-6'!B34,"")</f>
      </c>
      <c r="C21" s="353">
        <f>'Запит 2-6'!C34</f>
        <v>0</v>
      </c>
      <c r="D21" s="355">
        <f>'Запит 2-6'!D34</f>
        <v>0</v>
      </c>
      <c r="E21" s="356">
        <f>'Запит 2-6'!K34</f>
        <v>0</v>
      </c>
      <c r="F21" s="360"/>
      <c r="G21" s="76">
        <f t="shared" si="0"/>
      </c>
    </row>
    <row r="22" spans="1:7" ht="12.75">
      <c r="A22" s="353">
        <f>'Запит 2-6'!A35</f>
        <v>0</v>
      </c>
      <c r="B22" s="354">
        <f>IF('Запит 2-6'!B35&lt;&gt;"",'Запит 2-6'!B35,"")</f>
      </c>
      <c r="C22" s="353">
        <f>'Запит 2-6'!C35</f>
        <v>0</v>
      </c>
      <c r="D22" s="355">
        <f>'Запит 2-6'!D35</f>
        <v>0</v>
      </c>
      <c r="E22" s="356">
        <f>'Запит 2-6'!K35</f>
        <v>0</v>
      </c>
      <c r="F22" s="360"/>
      <c r="G22" s="76">
        <f t="shared" si="0"/>
      </c>
    </row>
    <row r="23" spans="1:7" ht="12.75">
      <c r="A23" s="353">
        <f>'Запит 2-6'!A36</f>
        <v>0</v>
      </c>
      <c r="B23" s="354">
        <f>IF('Запит 2-6'!B36&lt;&gt;"",'Запит 2-6'!B36,"")</f>
      </c>
      <c r="C23" s="353">
        <f>'Запит 2-6'!C36</f>
        <v>0</v>
      </c>
      <c r="D23" s="355">
        <f>'Запит 2-6'!D36</f>
        <v>0</v>
      </c>
      <c r="E23" s="356">
        <f>'Запит 2-6'!K36</f>
        <v>0</v>
      </c>
      <c r="F23" s="360"/>
      <c r="G23" s="76">
        <f t="shared" si="0"/>
      </c>
    </row>
    <row r="24" spans="1:7" ht="12.75">
      <c r="A24" s="21" t="s">
        <v>5</v>
      </c>
      <c r="B24" s="419" t="s">
        <v>128</v>
      </c>
      <c r="C24" s="420" t="s">
        <v>0</v>
      </c>
      <c r="D24" s="420" t="s">
        <v>0</v>
      </c>
      <c r="E24" s="420" t="s">
        <v>0</v>
      </c>
      <c r="F24" s="421" t="s">
        <v>0</v>
      </c>
      <c r="G24" s="76">
        <f>G25</f>
      </c>
    </row>
    <row r="25" spans="1:7" ht="12.75">
      <c r="A25" s="353" t="str">
        <f>'Запит 2-6'!A38</f>
        <v>  </v>
      </c>
      <c r="B25" s="354">
        <f>IF('Запит 2-6'!B38&lt;&gt;"",'Запит 2-6'!B38,"")</f>
      </c>
      <c r="C25" s="353">
        <f>'Запит 2-6'!C38</f>
        <v>0</v>
      </c>
      <c r="D25" s="355">
        <f>'Запит 2-6'!D38</f>
        <v>0</v>
      </c>
      <c r="E25" s="356">
        <f>'Запит 2-6'!K38</f>
        <v>0</v>
      </c>
      <c r="F25" s="360"/>
      <c r="G25" s="76">
        <f t="shared" si="0"/>
      </c>
    </row>
    <row r="26" spans="1:7" ht="12.75">
      <c r="A26" s="353">
        <f>'Запит 2-6'!A39</f>
        <v>0</v>
      </c>
      <c r="B26" s="354">
        <f>IF('Запит 2-6'!B39&lt;&gt;"",'Запит 2-6'!B39,"")</f>
      </c>
      <c r="C26" s="353">
        <f>'Запит 2-6'!C39</f>
        <v>0</v>
      </c>
      <c r="D26" s="355">
        <f>'Запит 2-6'!D39</f>
        <v>0</v>
      </c>
      <c r="E26" s="356">
        <f>'Запит 2-6'!K39</f>
        <v>0</v>
      </c>
      <c r="F26" s="360"/>
      <c r="G26" s="76">
        <f t="shared" si="0"/>
      </c>
    </row>
    <row r="27" spans="1:7" ht="12.75">
      <c r="A27" s="353">
        <f>'Запит 2-6'!A40</f>
        <v>0</v>
      </c>
      <c r="B27" s="354">
        <f>IF('Запит 2-6'!B40&lt;&gt;"",'Запит 2-6'!B40,"")</f>
      </c>
      <c r="C27" s="353">
        <f>'Запит 2-6'!C40</f>
        <v>0</v>
      </c>
      <c r="D27" s="355">
        <f>'Запит 2-6'!D40</f>
        <v>0</v>
      </c>
      <c r="E27" s="356">
        <f>'Запит 2-6'!K40</f>
        <v>0</v>
      </c>
      <c r="F27" s="360"/>
      <c r="G27" s="76">
        <f t="shared" si="0"/>
      </c>
    </row>
    <row r="28" spans="1:7" ht="12.75">
      <c r="A28" s="353">
        <f>'Запит 2-6'!A41</f>
        <v>0</v>
      </c>
      <c r="B28" s="354">
        <f>IF('Запит 2-6'!B41&lt;&gt;"",'Запит 2-6'!B41,"")</f>
      </c>
      <c r="C28" s="353">
        <f>'Запит 2-6'!C41</f>
        <v>0</v>
      </c>
      <c r="D28" s="355">
        <f>'Запит 2-6'!D41</f>
        <v>0</v>
      </c>
      <c r="E28" s="356">
        <f>'Запит 2-6'!K41</f>
        <v>0</v>
      </c>
      <c r="F28" s="360"/>
      <c r="G28" s="76">
        <f t="shared" si="0"/>
      </c>
    </row>
    <row r="29" spans="1:7" ht="12.75">
      <c r="A29" s="353">
        <f>'Запит 2-6'!A42</f>
        <v>0</v>
      </c>
      <c r="B29" s="354">
        <f>IF('Запит 2-6'!B42&lt;&gt;"",'Запит 2-6'!B42,"")</f>
      </c>
      <c r="C29" s="353">
        <f>'Запит 2-6'!C42</f>
        <v>0</v>
      </c>
      <c r="D29" s="355">
        <f>'Запит 2-6'!D42</f>
        <v>0</v>
      </c>
      <c r="E29" s="356">
        <f>'Запит 2-6'!K42</f>
        <v>0</v>
      </c>
      <c r="F29" s="360"/>
      <c r="G29" s="76">
        <f t="shared" si="0"/>
      </c>
    </row>
    <row r="30" spans="1:7" ht="12.75">
      <c r="A30" s="353">
        <f>'Запит 2-6'!A43</f>
        <v>0</v>
      </c>
      <c r="B30" s="354">
        <f>IF('Запит 2-6'!B43&lt;&gt;"",'Запит 2-6'!B43,"")</f>
      </c>
      <c r="C30" s="353">
        <f>'Запит 2-6'!C43</f>
        <v>0</v>
      </c>
      <c r="D30" s="355">
        <f>'Запит 2-6'!D43</f>
        <v>0</v>
      </c>
      <c r="E30" s="356">
        <f>'Запит 2-6'!K43</f>
        <v>0</v>
      </c>
      <c r="F30" s="360"/>
      <c r="G30" s="76">
        <f t="shared" si="0"/>
      </c>
    </row>
    <row r="31" spans="1:7" ht="12.75">
      <c r="A31" s="353">
        <f>'Запит 2-6'!A44</f>
        <v>0</v>
      </c>
      <c r="B31" s="354">
        <f>IF('Запит 2-6'!B44&lt;&gt;"",'Запит 2-6'!B44,"")</f>
      </c>
      <c r="C31" s="353">
        <f>'Запит 2-6'!C44</f>
        <v>0</v>
      </c>
      <c r="D31" s="355">
        <f>'Запит 2-6'!D44</f>
        <v>0</v>
      </c>
      <c r="E31" s="356">
        <f>'Запит 2-6'!K44</f>
        <v>0</v>
      </c>
      <c r="F31" s="360"/>
      <c r="G31" s="76">
        <f t="shared" si="0"/>
      </c>
    </row>
    <row r="32" spans="1:7" ht="12.75">
      <c r="A32" s="353">
        <f>'Запит 2-6'!A45</f>
        <v>0</v>
      </c>
      <c r="B32" s="354">
        <f>IF('Запит 2-6'!B45&lt;&gt;"",'Запит 2-6'!B45,"")</f>
      </c>
      <c r="C32" s="353">
        <f>'Запит 2-6'!C45</f>
        <v>0</v>
      </c>
      <c r="D32" s="355">
        <f>'Запит 2-6'!D45</f>
        <v>0</v>
      </c>
      <c r="E32" s="356">
        <f>'Запит 2-6'!K45</f>
        <v>0</v>
      </c>
      <c r="F32" s="360"/>
      <c r="G32" s="76">
        <f t="shared" si="0"/>
      </c>
    </row>
    <row r="33" spans="1:7" ht="12.75">
      <c r="A33" s="21" t="s">
        <v>6</v>
      </c>
      <c r="B33" s="419" t="s">
        <v>129</v>
      </c>
      <c r="C33" s="420" t="s">
        <v>0</v>
      </c>
      <c r="D33" s="420" t="s">
        <v>0</v>
      </c>
      <c r="E33" s="420" t="s">
        <v>0</v>
      </c>
      <c r="F33" s="421" t="s">
        <v>0</v>
      </c>
      <c r="G33" s="76">
        <f>G34</f>
      </c>
    </row>
    <row r="34" spans="1:7" ht="12.75">
      <c r="A34" s="353" t="str">
        <f>'Запит 2-6'!A47</f>
        <v>  </v>
      </c>
      <c r="B34" s="354">
        <f>IF('Запит 2-6'!B47&lt;&gt;"",'Запит 2-6'!B47,"")</f>
      </c>
      <c r="C34" s="353">
        <f>'Запит 2-6'!C47</f>
        <v>0</v>
      </c>
      <c r="D34" s="355">
        <f>'Запит 2-6'!D47</f>
        <v>0</v>
      </c>
      <c r="E34" s="356">
        <f>'Запит 2-6'!K47</f>
        <v>0</v>
      </c>
      <c r="F34" s="360"/>
      <c r="G34" s="76">
        <f t="shared" si="0"/>
      </c>
    </row>
    <row r="35" spans="1:7" ht="12.75">
      <c r="A35" s="353">
        <f>'Запит 2-6'!A48</f>
        <v>0</v>
      </c>
      <c r="B35" s="354">
        <f>IF('Запит 2-6'!B48&lt;&gt;"",'Запит 2-6'!B48,"")</f>
      </c>
      <c r="C35" s="353">
        <f>'Запит 2-6'!C48</f>
        <v>0</v>
      </c>
      <c r="D35" s="355">
        <f>'Запит 2-6'!D48</f>
        <v>0</v>
      </c>
      <c r="E35" s="356">
        <f>'Запит 2-6'!K48</f>
        <v>0</v>
      </c>
      <c r="F35" s="360"/>
      <c r="G35" s="76">
        <f t="shared" si="0"/>
      </c>
    </row>
    <row r="36" spans="1:7" ht="12.75">
      <c r="A36" s="353">
        <f>'Запит 2-6'!A49</f>
        <v>0</v>
      </c>
      <c r="B36" s="354">
        <f>IF('Запит 2-6'!B49&lt;&gt;"",'Запит 2-6'!B49,"")</f>
      </c>
      <c r="C36" s="353">
        <f>'Запит 2-6'!C49</f>
        <v>0</v>
      </c>
      <c r="D36" s="355">
        <f>'Запит 2-6'!D49</f>
        <v>0</v>
      </c>
      <c r="E36" s="356">
        <f>'Запит 2-6'!K49</f>
        <v>0</v>
      </c>
      <c r="F36" s="360"/>
      <c r="G36" s="76">
        <f t="shared" si="0"/>
      </c>
    </row>
    <row r="37" spans="1:7" ht="12.75">
      <c r="A37" s="353">
        <f>'Запит 2-6'!A50</f>
        <v>0</v>
      </c>
      <c r="B37" s="354">
        <f>IF('Запит 2-6'!B50&lt;&gt;"",'Запит 2-6'!B50,"")</f>
      </c>
      <c r="C37" s="353">
        <f>'Запит 2-6'!C50</f>
        <v>0</v>
      </c>
      <c r="D37" s="355">
        <f>'Запит 2-6'!D50</f>
        <v>0</v>
      </c>
      <c r="E37" s="356">
        <f>'Запит 2-6'!K50</f>
        <v>0</v>
      </c>
      <c r="F37" s="360"/>
      <c r="G37" s="76">
        <f t="shared" si="0"/>
      </c>
    </row>
    <row r="38" spans="1:7" ht="12.75">
      <c r="A38" s="353">
        <f>'Запит 2-6'!A51</f>
        <v>0</v>
      </c>
      <c r="B38" s="354">
        <f>IF('Запит 2-6'!B51&lt;&gt;"",'Запит 2-6'!B51,"")</f>
      </c>
      <c r="C38" s="353">
        <f>'Запит 2-6'!C51</f>
        <v>0</v>
      </c>
      <c r="D38" s="355">
        <f>'Запит 2-6'!D51</f>
        <v>0</v>
      </c>
      <c r="E38" s="356">
        <f>'Запит 2-6'!K51</f>
        <v>0</v>
      </c>
      <c r="F38" s="360"/>
      <c r="G38" s="76">
        <f t="shared" si="0"/>
      </c>
    </row>
    <row r="39" spans="1:7" ht="12.75">
      <c r="A39" s="357">
        <f>'Запит 2-6'!A52</f>
        <v>0</v>
      </c>
      <c r="B39" s="358">
        <f>IF('Запит 2-6'!B52&lt;&gt;"",'Запит 2-6'!B52,"")</f>
      </c>
      <c r="C39" s="357">
        <f>'Запит 2-6'!C52</f>
        <v>0</v>
      </c>
      <c r="D39" s="359">
        <f>'Запит 2-6'!D52</f>
        <v>0</v>
      </c>
      <c r="E39" s="356">
        <f>'Запит 2-6'!K52</f>
        <v>0</v>
      </c>
      <c r="F39" s="360"/>
      <c r="G39" s="76">
        <f t="shared" si="0"/>
      </c>
    </row>
    <row r="40" spans="1:7" ht="12.75">
      <c r="A40" s="425">
        <f>'Запит 2-1'!B16</f>
        <v>0</v>
      </c>
      <c r="B40" s="426"/>
      <c r="C40" s="426"/>
      <c r="D40" s="426"/>
      <c r="E40" s="426"/>
      <c r="F40" s="427"/>
      <c r="G40" s="76">
        <f>G41</f>
      </c>
    </row>
    <row r="41" spans="1:7" ht="12.75">
      <c r="A41" s="26" t="s">
        <v>3</v>
      </c>
      <c r="B41" s="419" t="s">
        <v>126</v>
      </c>
      <c r="C41" s="420"/>
      <c r="D41" s="420"/>
      <c r="E41" s="420"/>
      <c r="F41" s="421"/>
      <c r="G41" s="76">
        <f>G42</f>
      </c>
    </row>
    <row r="42" spans="1:7" ht="12.75">
      <c r="A42" s="353">
        <f>'Запит 2-6'!A55</f>
        <v>0</v>
      </c>
      <c r="B42" s="354">
        <f>IF('Запит 2-6'!B55&lt;&gt;"",'Запит 2-6'!B55,"")</f>
      </c>
      <c r="C42" s="353">
        <f>'Запит 2-6'!C55</f>
        <v>0</v>
      </c>
      <c r="D42" s="355">
        <f>'Запит 2-6'!D55</f>
        <v>0</v>
      </c>
      <c r="E42" s="356">
        <f>'Запит 2-6'!K55</f>
        <v>0</v>
      </c>
      <c r="F42" s="360"/>
      <c r="G42" s="76">
        <f aca="true" t="shared" si="1" ref="G42:G105">IF(B42&lt;&gt;"","Для друку","")</f>
      </c>
    </row>
    <row r="43" spans="1:7" ht="12.75">
      <c r="A43" s="353">
        <f>'Запит 2-6'!A56</f>
        <v>0</v>
      </c>
      <c r="B43" s="354">
        <f>IF('Запит 2-6'!B56&lt;&gt;"",'Запит 2-6'!B56,"")</f>
      </c>
      <c r="C43" s="353">
        <f>'Запит 2-6'!C56</f>
        <v>0</v>
      </c>
      <c r="D43" s="355">
        <f>'Запит 2-6'!D56</f>
        <v>0</v>
      </c>
      <c r="E43" s="356">
        <f>'Запит 2-6'!K56</f>
        <v>0</v>
      </c>
      <c r="F43" s="360"/>
      <c r="G43" s="76">
        <f t="shared" si="1"/>
      </c>
    </row>
    <row r="44" spans="1:7" ht="12.75">
      <c r="A44" s="353">
        <f>'Запит 2-6'!A57</f>
        <v>0</v>
      </c>
      <c r="B44" s="354">
        <f>IF('Запит 2-6'!B57&lt;&gt;"",'Запит 2-6'!B57,"")</f>
      </c>
      <c r="C44" s="353">
        <f>'Запит 2-6'!C57</f>
        <v>0</v>
      </c>
      <c r="D44" s="355">
        <f>'Запит 2-6'!D57</f>
        <v>0</v>
      </c>
      <c r="E44" s="356">
        <f>'Запит 2-6'!K57</f>
        <v>0</v>
      </c>
      <c r="F44" s="360"/>
      <c r="G44" s="76">
        <f t="shared" si="1"/>
      </c>
    </row>
    <row r="45" spans="1:7" ht="12.75">
      <c r="A45" s="353">
        <f>'Запит 2-6'!A58</f>
        <v>0</v>
      </c>
      <c r="B45" s="354">
        <f>IF('Запит 2-6'!B58&lt;&gt;"",'Запит 2-6'!B58,"")</f>
      </c>
      <c r="C45" s="353">
        <f>'Запит 2-6'!C58</f>
        <v>0</v>
      </c>
      <c r="D45" s="355">
        <f>'Запит 2-6'!D58</f>
        <v>0</v>
      </c>
      <c r="E45" s="356">
        <f>'Запит 2-6'!K58</f>
        <v>0</v>
      </c>
      <c r="F45" s="360"/>
      <c r="G45" s="76">
        <f t="shared" si="1"/>
      </c>
    </row>
    <row r="46" spans="1:7" ht="12.75">
      <c r="A46" s="353">
        <f>'Запит 2-6'!A59</f>
        <v>0</v>
      </c>
      <c r="B46" s="354">
        <f>IF('Запит 2-6'!B59&lt;&gt;"",'Запит 2-6'!B59,"")</f>
      </c>
      <c r="C46" s="353">
        <f>'Запит 2-6'!C59</f>
        <v>0</v>
      </c>
      <c r="D46" s="355">
        <f>'Запит 2-6'!D59</f>
        <v>0</v>
      </c>
      <c r="E46" s="356">
        <f>'Запит 2-6'!K59</f>
        <v>0</v>
      </c>
      <c r="F46" s="360"/>
      <c r="G46" s="76">
        <f t="shared" si="1"/>
      </c>
    </row>
    <row r="47" spans="1:7" ht="12.75">
      <c r="A47" s="353">
        <f>'Запит 2-6'!A60</f>
        <v>0</v>
      </c>
      <c r="B47" s="354">
        <f>IF('Запит 2-6'!B60&lt;&gt;"",'Запит 2-6'!B60,"")</f>
      </c>
      <c r="C47" s="353">
        <f>'Запит 2-6'!C60</f>
        <v>0</v>
      </c>
      <c r="D47" s="355">
        <f>'Запит 2-6'!D60</f>
        <v>0</v>
      </c>
      <c r="E47" s="356">
        <f>'Запит 2-6'!K60</f>
        <v>0</v>
      </c>
      <c r="F47" s="360"/>
      <c r="G47" s="76">
        <f t="shared" si="1"/>
      </c>
    </row>
    <row r="48" spans="1:7" ht="12.75">
      <c r="A48" s="353">
        <f>'Запит 2-6'!A61</f>
        <v>0</v>
      </c>
      <c r="B48" s="354">
        <f>IF('Запит 2-6'!B61&lt;&gt;"",'Запит 2-6'!B61,"")</f>
      </c>
      <c r="C48" s="353">
        <f>'Запит 2-6'!C61</f>
        <v>0</v>
      </c>
      <c r="D48" s="355">
        <f>'Запит 2-6'!D61</f>
        <v>0</v>
      </c>
      <c r="E48" s="356">
        <f>'Запит 2-6'!K61</f>
        <v>0</v>
      </c>
      <c r="F48" s="360"/>
      <c r="G48" s="76">
        <f t="shared" si="1"/>
      </c>
    </row>
    <row r="49" spans="1:7" ht="12.75">
      <c r="A49" s="353">
        <f>'Запит 2-6'!A62</f>
        <v>0</v>
      </c>
      <c r="B49" s="354">
        <f>IF('Запит 2-6'!B62&lt;&gt;"",'Запит 2-6'!B62,"")</f>
      </c>
      <c r="C49" s="353">
        <f>'Запит 2-6'!C62</f>
        <v>0</v>
      </c>
      <c r="D49" s="355">
        <f>'Запит 2-6'!D62</f>
        <v>0</v>
      </c>
      <c r="E49" s="356">
        <f>'Запит 2-6'!K62</f>
        <v>0</v>
      </c>
      <c r="F49" s="360"/>
      <c r="G49" s="76">
        <f t="shared" si="1"/>
      </c>
    </row>
    <row r="50" spans="1:7" ht="12.75">
      <c r="A50" s="21" t="s">
        <v>4</v>
      </c>
      <c r="B50" s="419" t="s">
        <v>127</v>
      </c>
      <c r="C50" s="420" t="s">
        <v>0</v>
      </c>
      <c r="D50" s="420" t="s">
        <v>0</v>
      </c>
      <c r="E50" s="420" t="s">
        <v>0</v>
      </c>
      <c r="F50" s="421" t="s">
        <v>0</v>
      </c>
      <c r="G50" s="76">
        <f>G51</f>
      </c>
    </row>
    <row r="51" spans="1:7" ht="12.75">
      <c r="A51" s="353" t="str">
        <f>'Запит 2-6'!A64</f>
        <v>  </v>
      </c>
      <c r="B51" s="354">
        <f>IF('Запит 2-6'!B64&lt;&gt;"",'Запит 2-6'!B64,"")</f>
      </c>
      <c r="C51" s="353">
        <f>'Запит 2-6'!C64</f>
        <v>0</v>
      </c>
      <c r="D51" s="355">
        <f>'Запит 2-6'!D64</f>
        <v>0</v>
      </c>
      <c r="E51" s="356">
        <f>'Запит 2-6'!K64</f>
        <v>0</v>
      </c>
      <c r="F51" s="360"/>
      <c r="G51" s="76">
        <f t="shared" si="1"/>
      </c>
    </row>
    <row r="52" spans="1:7" ht="12.75">
      <c r="A52" s="353">
        <f>'Запит 2-6'!A65</f>
        <v>0</v>
      </c>
      <c r="B52" s="354">
        <f>IF('Запит 2-6'!B65&lt;&gt;"",'Запит 2-6'!B65,"")</f>
      </c>
      <c r="C52" s="353">
        <f>'Запит 2-6'!C65</f>
        <v>0</v>
      </c>
      <c r="D52" s="355">
        <f>'Запит 2-6'!D65</f>
        <v>0</v>
      </c>
      <c r="E52" s="356">
        <f>'Запит 2-6'!K65</f>
        <v>0</v>
      </c>
      <c r="F52" s="360"/>
      <c r="G52" s="76">
        <f t="shared" si="1"/>
      </c>
    </row>
    <row r="53" spans="1:7" ht="12.75">
      <c r="A53" s="353">
        <f>'Запит 2-6'!A66</f>
        <v>0</v>
      </c>
      <c r="B53" s="354">
        <f>IF('Запит 2-6'!B66&lt;&gt;"",'Запит 2-6'!B66,"")</f>
      </c>
      <c r="C53" s="353">
        <f>'Запит 2-6'!C66</f>
        <v>0</v>
      </c>
      <c r="D53" s="355">
        <f>'Запит 2-6'!D66</f>
        <v>0</v>
      </c>
      <c r="E53" s="356">
        <f>'Запит 2-6'!K66</f>
        <v>0</v>
      </c>
      <c r="F53" s="360"/>
      <c r="G53" s="76">
        <f t="shared" si="1"/>
      </c>
    </row>
    <row r="54" spans="1:7" ht="12.75">
      <c r="A54" s="353">
        <f>'Запит 2-6'!A67</f>
        <v>0</v>
      </c>
      <c r="B54" s="354">
        <f>IF('Запит 2-6'!B67&lt;&gt;"",'Запит 2-6'!B67,"")</f>
      </c>
      <c r="C54" s="353">
        <f>'Запит 2-6'!C67</f>
        <v>0</v>
      </c>
      <c r="D54" s="355">
        <f>'Запит 2-6'!D67</f>
        <v>0</v>
      </c>
      <c r="E54" s="356">
        <f>'Запит 2-6'!K67</f>
        <v>0</v>
      </c>
      <c r="F54" s="360"/>
      <c r="G54" s="76">
        <f t="shared" si="1"/>
      </c>
    </row>
    <row r="55" spans="1:7" ht="12.75">
      <c r="A55" s="353">
        <f>'Запит 2-6'!A68</f>
        <v>0</v>
      </c>
      <c r="B55" s="354">
        <f>IF('Запит 2-6'!B68&lt;&gt;"",'Запит 2-6'!B68,"")</f>
      </c>
      <c r="C55" s="353">
        <f>'Запит 2-6'!C68</f>
        <v>0</v>
      </c>
      <c r="D55" s="355">
        <f>'Запит 2-6'!D68</f>
        <v>0</v>
      </c>
      <c r="E55" s="356">
        <f>'Запит 2-6'!K68</f>
        <v>0</v>
      </c>
      <c r="F55" s="360"/>
      <c r="G55" s="76">
        <f t="shared" si="1"/>
      </c>
    </row>
    <row r="56" spans="1:7" ht="12.75">
      <c r="A56" s="353">
        <f>'Запит 2-6'!A69</f>
        <v>0</v>
      </c>
      <c r="B56" s="354">
        <f>IF('Запит 2-6'!B69&lt;&gt;"",'Запит 2-6'!B69,"")</f>
      </c>
      <c r="C56" s="353">
        <f>'Запит 2-6'!C69</f>
        <v>0</v>
      </c>
      <c r="D56" s="355">
        <f>'Запит 2-6'!D69</f>
        <v>0</v>
      </c>
      <c r="E56" s="356">
        <f>'Запит 2-6'!K69</f>
        <v>0</v>
      </c>
      <c r="F56" s="360"/>
      <c r="G56" s="76">
        <f t="shared" si="1"/>
      </c>
    </row>
    <row r="57" spans="1:7" ht="12.75">
      <c r="A57" s="353">
        <f>'Запит 2-6'!A70</f>
        <v>0</v>
      </c>
      <c r="B57" s="354">
        <f>IF('Запит 2-6'!B70&lt;&gt;"",'Запит 2-6'!B70,"")</f>
      </c>
      <c r="C57" s="353">
        <f>'Запит 2-6'!C70</f>
        <v>0</v>
      </c>
      <c r="D57" s="355">
        <f>'Запит 2-6'!D70</f>
        <v>0</v>
      </c>
      <c r="E57" s="356">
        <f>'Запит 2-6'!K70</f>
        <v>0</v>
      </c>
      <c r="F57" s="360"/>
      <c r="G57" s="76">
        <f t="shared" si="1"/>
      </c>
    </row>
    <row r="58" spans="1:7" ht="12.75">
      <c r="A58" s="353">
        <f>'Запит 2-6'!A71</f>
        <v>0</v>
      </c>
      <c r="B58" s="354">
        <f>IF('Запит 2-6'!B71&lt;&gt;"",'Запит 2-6'!B71,"")</f>
      </c>
      <c r="C58" s="353">
        <f>'Запит 2-6'!C71</f>
        <v>0</v>
      </c>
      <c r="D58" s="355">
        <f>'Запит 2-6'!D71</f>
        <v>0</v>
      </c>
      <c r="E58" s="356">
        <f>'Запит 2-6'!K71</f>
        <v>0</v>
      </c>
      <c r="F58" s="360"/>
      <c r="G58" s="76">
        <f t="shared" si="1"/>
      </c>
    </row>
    <row r="59" spans="1:7" ht="12.75">
      <c r="A59" s="21" t="s">
        <v>5</v>
      </c>
      <c r="B59" s="419" t="s">
        <v>128</v>
      </c>
      <c r="C59" s="420" t="s">
        <v>0</v>
      </c>
      <c r="D59" s="420" t="s">
        <v>0</v>
      </c>
      <c r="E59" s="420" t="s">
        <v>0</v>
      </c>
      <c r="F59" s="421" t="s">
        <v>0</v>
      </c>
      <c r="G59" s="76">
        <f>G60</f>
      </c>
    </row>
    <row r="60" spans="1:7" ht="12.75">
      <c r="A60" s="353" t="str">
        <f>'Запит 2-6'!A73</f>
        <v>  </v>
      </c>
      <c r="B60" s="354">
        <f>IF('Запит 2-6'!B73&lt;&gt;"",'Запит 2-6'!B73,"")</f>
      </c>
      <c r="C60" s="353">
        <f>'Запит 2-6'!C73</f>
        <v>0</v>
      </c>
      <c r="D60" s="355">
        <f>'Запит 2-6'!D73</f>
        <v>0</v>
      </c>
      <c r="E60" s="356">
        <f>'Запит 2-6'!K73</f>
        <v>0</v>
      </c>
      <c r="F60" s="360"/>
      <c r="G60" s="76">
        <f t="shared" si="1"/>
      </c>
    </row>
    <row r="61" spans="1:7" ht="12.75">
      <c r="A61" s="353">
        <f>'Запит 2-6'!A74</f>
        <v>0</v>
      </c>
      <c r="B61" s="354">
        <f>IF('Запит 2-6'!B74&lt;&gt;"",'Запит 2-6'!B74,"")</f>
      </c>
      <c r="C61" s="353">
        <f>'Запит 2-6'!C74</f>
        <v>0</v>
      </c>
      <c r="D61" s="355">
        <f>'Запит 2-6'!D74</f>
        <v>0</v>
      </c>
      <c r="E61" s="356">
        <f>'Запит 2-6'!K74</f>
        <v>0</v>
      </c>
      <c r="F61" s="360"/>
      <c r="G61" s="76">
        <f t="shared" si="1"/>
      </c>
    </row>
    <row r="62" spans="1:7" ht="12.75">
      <c r="A62" s="353">
        <f>'Запит 2-6'!A75</f>
        <v>0</v>
      </c>
      <c r="B62" s="354">
        <f>IF('Запит 2-6'!B75&lt;&gt;"",'Запит 2-6'!B75,"")</f>
      </c>
      <c r="C62" s="353">
        <f>'Запит 2-6'!C75</f>
        <v>0</v>
      </c>
      <c r="D62" s="355">
        <f>'Запит 2-6'!D75</f>
        <v>0</v>
      </c>
      <c r="E62" s="356">
        <f>'Запит 2-6'!K75</f>
        <v>0</v>
      </c>
      <c r="F62" s="360"/>
      <c r="G62" s="76">
        <f t="shared" si="1"/>
      </c>
    </row>
    <row r="63" spans="1:7" ht="12.75">
      <c r="A63" s="353">
        <f>'Запит 2-6'!A76</f>
        <v>0</v>
      </c>
      <c r="B63" s="354">
        <f>IF('Запит 2-6'!B76&lt;&gt;"",'Запит 2-6'!B76,"")</f>
      </c>
      <c r="C63" s="353">
        <f>'Запит 2-6'!C76</f>
        <v>0</v>
      </c>
      <c r="D63" s="355">
        <f>'Запит 2-6'!D76</f>
        <v>0</v>
      </c>
      <c r="E63" s="356">
        <f>'Запит 2-6'!K76</f>
        <v>0</v>
      </c>
      <c r="F63" s="360"/>
      <c r="G63" s="76">
        <f t="shared" si="1"/>
      </c>
    </row>
    <row r="64" spans="1:7" ht="12.75">
      <c r="A64" s="353">
        <f>'Запит 2-6'!A77</f>
        <v>0</v>
      </c>
      <c r="B64" s="354">
        <f>IF('Запит 2-6'!B77&lt;&gt;"",'Запит 2-6'!B77,"")</f>
      </c>
      <c r="C64" s="353">
        <f>'Запит 2-6'!C77</f>
        <v>0</v>
      </c>
      <c r="D64" s="355">
        <f>'Запит 2-6'!D77</f>
        <v>0</v>
      </c>
      <c r="E64" s="356">
        <f>'Запит 2-6'!K77</f>
        <v>0</v>
      </c>
      <c r="F64" s="360"/>
      <c r="G64" s="76">
        <f t="shared" si="1"/>
      </c>
    </row>
    <row r="65" spans="1:7" ht="12.75">
      <c r="A65" s="353">
        <f>'Запит 2-6'!A78</f>
        <v>0</v>
      </c>
      <c r="B65" s="354">
        <f>IF('Запит 2-6'!B78&lt;&gt;"",'Запит 2-6'!B78,"")</f>
      </c>
      <c r="C65" s="353">
        <f>'Запит 2-6'!C78</f>
        <v>0</v>
      </c>
      <c r="D65" s="355">
        <f>'Запит 2-6'!D78</f>
        <v>0</v>
      </c>
      <c r="E65" s="356">
        <f>'Запит 2-6'!K78</f>
        <v>0</v>
      </c>
      <c r="F65" s="360"/>
      <c r="G65" s="76">
        <f t="shared" si="1"/>
      </c>
    </row>
    <row r="66" spans="1:7" ht="12.75">
      <c r="A66" s="353">
        <f>'Запит 2-6'!A79</f>
        <v>0</v>
      </c>
      <c r="B66" s="354">
        <f>IF('Запит 2-6'!B79&lt;&gt;"",'Запит 2-6'!B79,"")</f>
      </c>
      <c r="C66" s="353">
        <f>'Запит 2-6'!C79</f>
        <v>0</v>
      </c>
      <c r="D66" s="355">
        <f>'Запит 2-6'!D79</f>
        <v>0</v>
      </c>
      <c r="E66" s="356">
        <f>'Запит 2-6'!K79</f>
        <v>0</v>
      </c>
      <c r="F66" s="360"/>
      <c r="G66" s="76">
        <f t="shared" si="1"/>
      </c>
    </row>
    <row r="67" spans="1:7" ht="12.75">
      <c r="A67" s="353">
        <f>'Запит 2-6'!A80</f>
        <v>0</v>
      </c>
      <c r="B67" s="354">
        <f>IF('Запит 2-6'!B80&lt;&gt;"",'Запит 2-6'!B80,"")</f>
      </c>
      <c r="C67" s="353">
        <f>'Запит 2-6'!C80</f>
        <v>0</v>
      </c>
      <c r="D67" s="355">
        <f>'Запит 2-6'!D80</f>
        <v>0</v>
      </c>
      <c r="E67" s="356">
        <f>'Запит 2-6'!K80</f>
        <v>0</v>
      </c>
      <c r="F67" s="360"/>
      <c r="G67" s="76">
        <f t="shared" si="1"/>
      </c>
    </row>
    <row r="68" spans="1:7" ht="12.75">
      <c r="A68" s="21" t="s">
        <v>6</v>
      </c>
      <c r="B68" s="419" t="s">
        <v>129</v>
      </c>
      <c r="C68" s="420" t="s">
        <v>0</v>
      </c>
      <c r="D68" s="420" t="s">
        <v>0</v>
      </c>
      <c r="E68" s="420" t="s">
        <v>0</v>
      </c>
      <c r="F68" s="421" t="s">
        <v>0</v>
      </c>
      <c r="G68" s="76">
        <f>G69</f>
      </c>
    </row>
    <row r="69" spans="1:7" ht="12.75">
      <c r="A69" s="353" t="str">
        <f>'Запит 2-6'!A82</f>
        <v>  </v>
      </c>
      <c r="B69" s="354">
        <f>IF('Запит 2-6'!B82&lt;&gt;"",'Запит 2-6'!B82,"")</f>
      </c>
      <c r="C69" s="353">
        <f>'Запит 2-6'!C82</f>
        <v>0</v>
      </c>
      <c r="D69" s="355">
        <f>'Запит 2-6'!D82</f>
        <v>0</v>
      </c>
      <c r="E69" s="356">
        <f>'Запит 2-6'!K82</f>
        <v>0</v>
      </c>
      <c r="F69" s="360"/>
      <c r="G69" s="76">
        <f t="shared" si="1"/>
      </c>
    </row>
    <row r="70" spans="1:7" ht="12.75">
      <c r="A70" s="353">
        <f>'Запит 2-6'!A83</f>
        <v>0</v>
      </c>
      <c r="B70" s="354">
        <f>IF('Запит 2-6'!B83&lt;&gt;"",'Запит 2-6'!B83,"")</f>
      </c>
      <c r="C70" s="353">
        <f>'Запит 2-6'!C83</f>
        <v>0</v>
      </c>
      <c r="D70" s="355">
        <f>'Запит 2-6'!D83</f>
        <v>0</v>
      </c>
      <c r="E70" s="356">
        <f>'Запит 2-6'!K83</f>
        <v>0</v>
      </c>
      <c r="F70" s="360"/>
      <c r="G70" s="76">
        <f t="shared" si="1"/>
      </c>
    </row>
    <row r="71" spans="1:7" ht="12.75">
      <c r="A71" s="353">
        <f>'Запит 2-6'!A84</f>
        <v>0</v>
      </c>
      <c r="B71" s="354">
        <f>IF('Запит 2-6'!B84&lt;&gt;"",'Запит 2-6'!B84,"")</f>
      </c>
      <c r="C71" s="353">
        <f>'Запит 2-6'!C84</f>
        <v>0</v>
      </c>
      <c r="D71" s="355">
        <f>'Запит 2-6'!D84</f>
        <v>0</v>
      </c>
      <c r="E71" s="356">
        <f>'Запит 2-6'!K84</f>
        <v>0</v>
      </c>
      <c r="F71" s="360"/>
      <c r="G71" s="76">
        <f t="shared" si="1"/>
      </c>
    </row>
    <row r="72" spans="1:7" ht="12.75">
      <c r="A72" s="353">
        <f>'Запит 2-6'!A85</f>
        <v>0</v>
      </c>
      <c r="B72" s="354">
        <f>IF('Запит 2-6'!B85&lt;&gt;"",'Запит 2-6'!B85,"")</f>
      </c>
      <c r="C72" s="353">
        <f>'Запит 2-6'!C85</f>
        <v>0</v>
      </c>
      <c r="D72" s="355">
        <f>'Запит 2-6'!D85</f>
        <v>0</v>
      </c>
      <c r="E72" s="356">
        <f>'Запит 2-6'!K85</f>
        <v>0</v>
      </c>
      <c r="F72" s="360"/>
      <c r="G72" s="76">
        <f t="shared" si="1"/>
      </c>
    </row>
    <row r="73" spans="1:7" ht="12.75">
      <c r="A73" s="353">
        <f>'Запит 2-6'!A86</f>
        <v>0</v>
      </c>
      <c r="B73" s="354">
        <f>IF('Запит 2-6'!B86&lt;&gt;"",'Запит 2-6'!B86,"")</f>
      </c>
      <c r="C73" s="353">
        <f>'Запит 2-6'!C86</f>
        <v>0</v>
      </c>
      <c r="D73" s="355">
        <f>'Запит 2-6'!D86</f>
        <v>0</v>
      </c>
      <c r="E73" s="356">
        <f>'Запит 2-6'!K86</f>
        <v>0</v>
      </c>
      <c r="F73" s="360"/>
      <c r="G73" s="76">
        <f t="shared" si="1"/>
      </c>
    </row>
    <row r="74" spans="1:7" ht="12.75">
      <c r="A74" s="357">
        <f>'Запит 2-6'!A87</f>
        <v>0</v>
      </c>
      <c r="B74" s="358">
        <f>IF('Запит 2-6'!B87&lt;&gt;"",'Запит 2-6'!B87,"")</f>
      </c>
      <c r="C74" s="357">
        <f>'Запит 2-6'!C87</f>
        <v>0</v>
      </c>
      <c r="D74" s="359">
        <f>'Запит 2-6'!D87</f>
        <v>0</v>
      </c>
      <c r="E74" s="356">
        <f>'Запит 2-6'!K87</f>
        <v>0</v>
      </c>
      <c r="F74" s="360"/>
      <c r="G74" s="76">
        <f t="shared" si="1"/>
      </c>
    </row>
    <row r="75" spans="1:7" ht="12.75">
      <c r="A75" s="425">
        <f>'Запит 2-1'!B17</f>
        <v>0</v>
      </c>
      <c r="B75" s="426"/>
      <c r="C75" s="426"/>
      <c r="D75" s="426"/>
      <c r="E75" s="426"/>
      <c r="F75" s="427"/>
      <c r="G75" s="76">
        <f>G76</f>
      </c>
    </row>
    <row r="76" spans="1:7" ht="12.75">
      <c r="A76" s="26" t="s">
        <v>3</v>
      </c>
      <c r="B76" s="419" t="s">
        <v>126</v>
      </c>
      <c r="C76" s="420"/>
      <c r="D76" s="420"/>
      <c r="E76" s="420"/>
      <c r="F76" s="421"/>
      <c r="G76" s="76">
        <f>G77</f>
      </c>
    </row>
    <row r="77" spans="1:7" ht="12.75">
      <c r="A77" s="353">
        <f>'Запит 2-6'!A90</f>
        <v>0</v>
      </c>
      <c r="B77" s="354">
        <f>IF('Запит 2-6'!B90&lt;&gt;"",'Запит 2-6'!B90,"")</f>
      </c>
      <c r="C77" s="353">
        <f>'Запит 2-6'!C90</f>
        <v>0</v>
      </c>
      <c r="D77" s="355">
        <f>'Запит 2-6'!D90</f>
        <v>0</v>
      </c>
      <c r="E77" s="356">
        <f>'Запит 2-6'!K90</f>
        <v>0</v>
      </c>
      <c r="F77" s="360"/>
      <c r="G77" s="76">
        <f>IF(B77&lt;&gt;"","Для друку","")</f>
      </c>
    </row>
    <row r="78" spans="1:7" ht="12.75">
      <c r="A78" s="353">
        <f>'Запит 2-6'!A91</f>
        <v>0</v>
      </c>
      <c r="B78" s="354">
        <f>IF('Запит 2-6'!B91&lt;&gt;"",'Запит 2-6'!B91,"")</f>
      </c>
      <c r="C78" s="353">
        <f>'Запит 2-6'!C91</f>
        <v>0</v>
      </c>
      <c r="D78" s="355">
        <f>'Запит 2-6'!D91</f>
        <v>0</v>
      </c>
      <c r="E78" s="356">
        <f>'Запит 2-6'!K91</f>
        <v>0</v>
      </c>
      <c r="F78" s="360"/>
      <c r="G78" s="76">
        <f t="shared" si="1"/>
      </c>
    </row>
    <row r="79" spans="1:7" ht="12.75">
      <c r="A79" s="353">
        <f>'Запит 2-6'!A92</f>
        <v>0</v>
      </c>
      <c r="B79" s="354">
        <f>IF('Запит 2-6'!B92&lt;&gt;"",'Запит 2-6'!B92,"")</f>
      </c>
      <c r="C79" s="353">
        <f>'Запит 2-6'!C92</f>
        <v>0</v>
      </c>
      <c r="D79" s="355">
        <f>'Запит 2-6'!D92</f>
        <v>0</v>
      </c>
      <c r="E79" s="356">
        <f>'Запит 2-6'!K92</f>
        <v>0</v>
      </c>
      <c r="F79" s="360"/>
      <c r="G79" s="76">
        <f t="shared" si="1"/>
      </c>
    </row>
    <row r="80" spans="1:7" ht="12.75">
      <c r="A80" s="353">
        <f>'Запит 2-6'!A93</f>
        <v>0</v>
      </c>
      <c r="B80" s="354">
        <f>IF('Запит 2-6'!B93&lt;&gt;"",'Запит 2-6'!B93,"")</f>
      </c>
      <c r="C80" s="353">
        <f>'Запит 2-6'!C93</f>
        <v>0</v>
      </c>
      <c r="D80" s="355">
        <f>'Запит 2-6'!D93</f>
        <v>0</v>
      </c>
      <c r="E80" s="356">
        <f>'Запит 2-6'!K93</f>
        <v>0</v>
      </c>
      <c r="F80" s="360"/>
      <c r="G80" s="76">
        <f t="shared" si="1"/>
      </c>
    </row>
    <row r="81" spans="1:7" ht="12.75">
      <c r="A81" s="353">
        <f>'Запит 2-6'!A94</f>
        <v>0</v>
      </c>
      <c r="B81" s="354">
        <f>IF('Запит 2-6'!B94&lt;&gt;"",'Запит 2-6'!B94,"")</f>
      </c>
      <c r="C81" s="353">
        <f>'Запит 2-6'!C94</f>
        <v>0</v>
      </c>
      <c r="D81" s="355">
        <f>'Запит 2-6'!D94</f>
        <v>0</v>
      </c>
      <c r="E81" s="356">
        <f>'Запит 2-6'!K94</f>
        <v>0</v>
      </c>
      <c r="F81" s="360"/>
      <c r="G81" s="76">
        <f t="shared" si="1"/>
      </c>
    </row>
    <row r="82" spans="1:7" ht="12.75">
      <c r="A82" s="353">
        <f>'Запит 2-6'!A95</f>
        <v>0</v>
      </c>
      <c r="B82" s="354">
        <f>IF('Запит 2-6'!B95&lt;&gt;"",'Запит 2-6'!B95,"")</f>
      </c>
      <c r="C82" s="353">
        <f>'Запит 2-6'!C95</f>
        <v>0</v>
      </c>
      <c r="D82" s="355">
        <f>'Запит 2-6'!D95</f>
        <v>0</v>
      </c>
      <c r="E82" s="356">
        <f>'Запит 2-6'!K95</f>
        <v>0</v>
      </c>
      <c r="F82" s="360"/>
      <c r="G82" s="76">
        <f t="shared" si="1"/>
      </c>
    </row>
    <row r="83" spans="1:7" ht="12.75">
      <c r="A83" s="353">
        <f>'Запит 2-6'!A96</f>
        <v>0</v>
      </c>
      <c r="B83" s="354">
        <f>IF('Запит 2-6'!B96&lt;&gt;"",'Запит 2-6'!B96,"")</f>
      </c>
      <c r="C83" s="353">
        <f>'Запит 2-6'!C96</f>
        <v>0</v>
      </c>
      <c r="D83" s="355">
        <f>'Запит 2-6'!D96</f>
        <v>0</v>
      </c>
      <c r="E83" s="356">
        <f>'Запит 2-6'!K96</f>
        <v>0</v>
      </c>
      <c r="F83" s="360"/>
      <c r="G83" s="76">
        <f t="shared" si="1"/>
      </c>
    </row>
    <row r="84" spans="1:7" ht="12.75">
      <c r="A84" s="353">
        <f>'Запит 2-6'!A97</f>
        <v>0</v>
      </c>
      <c r="B84" s="354">
        <f>IF('Запит 2-6'!B97&lt;&gt;"",'Запит 2-6'!B97,"")</f>
      </c>
      <c r="C84" s="353">
        <f>'Запит 2-6'!C97</f>
        <v>0</v>
      </c>
      <c r="D84" s="355">
        <f>'Запит 2-6'!D97</f>
        <v>0</v>
      </c>
      <c r="E84" s="356">
        <f>'Запит 2-6'!K97</f>
        <v>0</v>
      </c>
      <c r="F84" s="360"/>
      <c r="G84" s="76">
        <f t="shared" si="1"/>
      </c>
    </row>
    <row r="85" spans="1:7" ht="12.75">
      <c r="A85" s="21" t="s">
        <v>4</v>
      </c>
      <c r="B85" s="419" t="s">
        <v>127</v>
      </c>
      <c r="C85" s="420" t="s">
        <v>0</v>
      </c>
      <c r="D85" s="420" t="s">
        <v>0</v>
      </c>
      <c r="E85" s="420" t="s">
        <v>0</v>
      </c>
      <c r="F85" s="421" t="s">
        <v>0</v>
      </c>
      <c r="G85" s="76">
        <f>G86</f>
      </c>
    </row>
    <row r="86" spans="1:7" ht="12.75">
      <c r="A86" s="353" t="str">
        <f>'Запит 2-6'!A99</f>
        <v>  </v>
      </c>
      <c r="B86" s="354">
        <f>IF('Запит 2-6'!B99&lt;&gt;"",'Запит 2-6'!B99,"")</f>
      </c>
      <c r="C86" s="353">
        <f>'Запит 2-6'!C99</f>
        <v>0</v>
      </c>
      <c r="D86" s="355">
        <f>'Запит 2-6'!D99</f>
        <v>0</v>
      </c>
      <c r="E86" s="356">
        <f>'Запит 2-6'!K99</f>
        <v>0</v>
      </c>
      <c r="F86" s="360"/>
      <c r="G86" s="76">
        <f t="shared" si="1"/>
      </c>
    </row>
    <row r="87" spans="1:7" ht="12.75">
      <c r="A87" s="353">
        <f>'Запит 2-6'!A100</f>
        <v>0</v>
      </c>
      <c r="B87" s="354">
        <f>IF('Запит 2-6'!B100&lt;&gt;"",'Запит 2-6'!B100,"")</f>
      </c>
      <c r="C87" s="353">
        <f>'Запит 2-6'!C100</f>
        <v>0</v>
      </c>
      <c r="D87" s="355">
        <f>'Запит 2-6'!D100</f>
        <v>0</v>
      </c>
      <c r="E87" s="356">
        <f>'Запит 2-6'!K100</f>
        <v>0</v>
      </c>
      <c r="F87" s="360"/>
      <c r="G87" s="76">
        <f t="shared" si="1"/>
      </c>
    </row>
    <row r="88" spans="1:7" ht="12.75">
      <c r="A88" s="353">
        <f>'Запит 2-6'!A101</f>
        <v>0</v>
      </c>
      <c r="B88" s="354">
        <f>IF('Запит 2-6'!B101&lt;&gt;"",'Запит 2-6'!B101,"")</f>
      </c>
      <c r="C88" s="353">
        <f>'Запит 2-6'!C101</f>
        <v>0</v>
      </c>
      <c r="D88" s="355">
        <f>'Запит 2-6'!D101</f>
        <v>0</v>
      </c>
      <c r="E88" s="356">
        <f>'Запит 2-6'!K101</f>
        <v>0</v>
      </c>
      <c r="F88" s="360"/>
      <c r="G88" s="76">
        <f t="shared" si="1"/>
      </c>
    </row>
    <row r="89" spans="1:7" ht="12.75">
      <c r="A89" s="353">
        <f>'Запит 2-6'!A102</f>
        <v>0</v>
      </c>
      <c r="B89" s="354">
        <f>IF('Запит 2-6'!B102&lt;&gt;"",'Запит 2-6'!B102,"")</f>
      </c>
      <c r="C89" s="353">
        <f>'Запит 2-6'!C102</f>
        <v>0</v>
      </c>
      <c r="D89" s="355">
        <f>'Запит 2-6'!D102</f>
        <v>0</v>
      </c>
      <c r="E89" s="356">
        <f>'Запит 2-6'!K102</f>
        <v>0</v>
      </c>
      <c r="F89" s="360"/>
      <c r="G89" s="76">
        <f t="shared" si="1"/>
      </c>
    </row>
    <row r="90" spans="1:7" ht="12.75">
      <c r="A90" s="353">
        <f>'Запит 2-6'!A103</f>
        <v>0</v>
      </c>
      <c r="B90" s="354">
        <f>IF('Запит 2-6'!B103&lt;&gt;"",'Запит 2-6'!B103,"")</f>
      </c>
      <c r="C90" s="353">
        <f>'Запит 2-6'!C103</f>
        <v>0</v>
      </c>
      <c r="D90" s="355">
        <f>'Запит 2-6'!D103</f>
        <v>0</v>
      </c>
      <c r="E90" s="356">
        <f>'Запит 2-6'!K103</f>
        <v>0</v>
      </c>
      <c r="F90" s="360"/>
      <c r="G90" s="76">
        <f t="shared" si="1"/>
      </c>
    </row>
    <row r="91" spans="1:7" ht="12.75">
      <c r="A91" s="353">
        <f>'Запит 2-6'!A104</f>
        <v>0</v>
      </c>
      <c r="B91" s="354">
        <f>IF('Запит 2-6'!B104&lt;&gt;"",'Запит 2-6'!B104,"")</f>
      </c>
      <c r="C91" s="353">
        <f>'Запит 2-6'!C104</f>
        <v>0</v>
      </c>
      <c r="D91" s="355">
        <f>'Запит 2-6'!D104</f>
        <v>0</v>
      </c>
      <c r="E91" s="356">
        <f>'Запит 2-6'!K104</f>
        <v>0</v>
      </c>
      <c r="F91" s="360"/>
      <c r="G91" s="76">
        <f t="shared" si="1"/>
      </c>
    </row>
    <row r="92" spans="1:7" ht="12.75">
      <c r="A92" s="353">
        <f>'Запит 2-6'!A105</f>
        <v>0</v>
      </c>
      <c r="B92" s="354">
        <f>IF('Запит 2-6'!B105&lt;&gt;"",'Запит 2-6'!B105,"")</f>
      </c>
      <c r="C92" s="353">
        <f>'Запит 2-6'!C105</f>
        <v>0</v>
      </c>
      <c r="D92" s="355">
        <f>'Запит 2-6'!D105</f>
        <v>0</v>
      </c>
      <c r="E92" s="356">
        <f>'Запит 2-6'!K105</f>
        <v>0</v>
      </c>
      <c r="F92" s="360"/>
      <c r="G92" s="76">
        <f t="shared" si="1"/>
      </c>
    </row>
    <row r="93" spans="1:7" ht="12.75">
      <c r="A93" s="353">
        <f>'Запит 2-6'!A106</f>
        <v>0</v>
      </c>
      <c r="B93" s="354">
        <f>IF('Запит 2-6'!B106&lt;&gt;"",'Запит 2-6'!B106,"")</f>
      </c>
      <c r="C93" s="353">
        <f>'Запит 2-6'!C106</f>
        <v>0</v>
      </c>
      <c r="D93" s="355">
        <f>'Запит 2-6'!D106</f>
        <v>0</v>
      </c>
      <c r="E93" s="356">
        <f>'Запит 2-6'!K106</f>
        <v>0</v>
      </c>
      <c r="F93" s="360"/>
      <c r="G93" s="76">
        <f t="shared" si="1"/>
      </c>
    </row>
    <row r="94" spans="1:7" ht="12.75">
      <c r="A94" s="21" t="s">
        <v>5</v>
      </c>
      <c r="B94" s="419" t="s">
        <v>128</v>
      </c>
      <c r="C94" s="420" t="s">
        <v>0</v>
      </c>
      <c r="D94" s="420" t="s">
        <v>0</v>
      </c>
      <c r="E94" s="420" t="s">
        <v>0</v>
      </c>
      <c r="F94" s="421" t="s">
        <v>0</v>
      </c>
      <c r="G94" s="76">
        <f>G95</f>
      </c>
    </row>
    <row r="95" spans="1:7" ht="12.75">
      <c r="A95" s="353" t="str">
        <f>'Запит 2-6'!A108</f>
        <v>  </v>
      </c>
      <c r="B95" s="354">
        <f>IF('Запит 2-6'!B108&lt;&gt;"",'Запит 2-6'!B108,"")</f>
      </c>
      <c r="C95" s="353">
        <f>'Запит 2-6'!C108</f>
        <v>0</v>
      </c>
      <c r="D95" s="355">
        <f>'Запит 2-6'!D108</f>
        <v>0</v>
      </c>
      <c r="E95" s="356">
        <f>'Запит 2-6'!K108</f>
        <v>0</v>
      </c>
      <c r="F95" s="360"/>
      <c r="G95" s="76">
        <f t="shared" si="1"/>
      </c>
    </row>
    <row r="96" spans="1:7" ht="12.75">
      <c r="A96" s="353">
        <f>'Запит 2-6'!A109</f>
        <v>0</v>
      </c>
      <c r="B96" s="354">
        <f>IF('Запит 2-6'!B109&lt;&gt;"",'Запит 2-6'!B109,"")</f>
      </c>
      <c r="C96" s="353">
        <f>'Запит 2-6'!C109</f>
        <v>0</v>
      </c>
      <c r="D96" s="355">
        <f>'Запит 2-6'!D109</f>
        <v>0</v>
      </c>
      <c r="E96" s="356">
        <f>'Запит 2-6'!K109</f>
        <v>0</v>
      </c>
      <c r="F96" s="360"/>
      <c r="G96" s="76">
        <f t="shared" si="1"/>
      </c>
    </row>
    <row r="97" spans="1:7" ht="12.75">
      <c r="A97" s="353">
        <f>'Запит 2-6'!A110</f>
        <v>0</v>
      </c>
      <c r="B97" s="354">
        <f>IF('Запит 2-6'!B110&lt;&gt;"",'Запит 2-6'!B110,"")</f>
      </c>
      <c r="C97" s="353">
        <f>'Запит 2-6'!C110</f>
        <v>0</v>
      </c>
      <c r="D97" s="355">
        <f>'Запит 2-6'!D110</f>
        <v>0</v>
      </c>
      <c r="E97" s="356">
        <f>'Запит 2-6'!K110</f>
        <v>0</v>
      </c>
      <c r="F97" s="360"/>
      <c r="G97" s="76">
        <f t="shared" si="1"/>
      </c>
    </row>
    <row r="98" spans="1:7" ht="12.75">
      <c r="A98" s="353">
        <f>'Запит 2-6'!A111</f>
        <v>0</v>
      </c>
      <c r="B98" s="354">
        <f>IF('Запит 2-6'!B111&lt;&gt;"",'Запит 2-6'!B111,"")</f>
      </c>
      <c r="C98" s="353">
        <f>'Запит 2-6'!C111</f>
        <v>0</v>
      </c>
      <c r="D98" s="355">
        <f>'Запит 2-6'!D111</f>
        <v>0</v>
      </c>
      <c r="E98" s="356">
        <f>'Запит 2-6'!K111</f>
        <v>0</v>
      </c>
      <c r="F98" s="360"/>
      <c r="G98" s="76">
        <f t="shared" si="1"/>
      </c>
    </row>
    <row r="99" spans="1:7" ht="12.75">
      <c r="A99" s="353">
        <f>'Запит 2-6'!A112</f>
        <v>0</v>
      </c>
      <c r="B99" s="354">
        <f>IF('Запит 2-6'!B112&lt;&gt;"",'Запит 2-6'!B112,"")</f>
      </c>
      <c r="C99" s="353">
        <f>'Запит 2-6'!C112</f>
        <v>0</v>
      </c>
      <c r="D99" s="355">
        <f>'Запит 2-6'!D112</f>
        <v>0</v>
      </c>
      <c r="E99" s="356">
        <f>'Запит 2-6'!K112</f>
        <v>0</v>
      </c>
      <c r="F99" s="360"/>
      <c r="G99" s="76">
        <f t="shared" si="1"/>
      </c>
    </row>
    <row r="100" spans="1:7" ht="12.75">
      <c r="A100" s="353">
        <f>'Запит 2-6'!A113</f>
        <v>0</v>
      </c>
      <c r="B100" s="354">
        <f>IF('Запит 2-6'!B113&lt;&gt;"",'Запит 2-6'!B113,"")</f>
      </c>
      <c r="C100" s="353">
        <f>'Запит 2-6'!C113</f>
        <v>0</v>
      </c>
      <c r="D100" s="355">
        <f>'Запит 2-6'!D113</f>
        <v>0</v>
      </c>
      <c r="E100" s="356">
        <f>'Запит 2-6'!K113</f>
        <v>0</v>
      </c>
      <c r="F100" s="360"/>
      <c r="G100" s="76">
        <f t="shared" si="1"/>
      </c>
    </row>
    <row r="101" spans="1:7" ht="12.75">
      <c r="A101" s="353">
        <f>'Запит 2-6'!A114</f>
        <v>0</v>
      </c>
      <c r="B101" s="354">
        <f>IF('Запит 2-6'!B114&lt;&gt;"",'Запит 2-6'!B114,"")</f>
      </c>
      <c r="C101" s="353">
        <f>'Запит 2-6'!C114</f>
        <v>0</v>
      </c>
      <c r="D101" s="355">
        <f>'Запит 2-6'!D114</f>
        <v>0</v>
      </c>
      <c r="E101" s="356">
        <f>'Запит 2-6'!K114</f>
        <v>0</v>
      </c>
      <c r="F101" s="360"/>
      <c r="G101" s="76">
        <f t="shared" si="1"/>
      </c>
    </row>
    <row r="102" spans="1:7" ht="12.75">
      <c r="A102" s="353">
        <f>'Запит 2-6'!A115</f>
        <v>0</v>
      </c>
      <c r="B102" s="354">
        <f>IF('Запит 2-6'!B115&lt;&gt;"",'Запит 2-6'!B115,"")</f>
      </c>
      <c r="C102" s="353">
        <f>'Запит 2-6'!C115</f>
        <v>0</v>
      </c>
      <c r="D102" s="355">
        <f>'Запит 2-6'!D115</f>
        <v>0</v>
      </c>
      <c r="E102" s="356">
        <f>'Запит 2-6'!K115</f>
        <v>0</v>
      </c>
      <c r="F102" s="360"/>
      <c r="G102" s="76">
        <f t="shared" si="1"/>
      </c>
    </row>
    <row r="103" spans="1:7" ht="12.75">
      <c r="A103" s="21" t="s">
        <v>6</v>
      </c>
      <c r="B103" s="419" t="s">
        <v>129</v>
      </c>
      <c r="C103" s="420" t="s">
        <v>0</v>
      </c>
      <c r="D103" s="420" t="s">
        <v>0</v>
      </c>
      <c r="E103" s="420" t="s">
        <v>0</v>
      </c>
      <c r="F103" s="421" t="s">
        <v>0</v>
      </c>
      <c r="G103" s="76">
        <f>G104</f>
      </c>
    </row>
    <row r="104" spans="1:7" ht="12.75">
      <c r="A104" s="353" t="str">
        <f>'Запит 2-6'!A117</f>
        <v>  </v>
      </c>
      <c r="B104" s="354">
        <f>IF('Запит 2-6'!B117&lt;&gt;"",'Запит 2-6'!B117,"")</f>
      </c>
      <c r="C104" s="353">
        <f>'Запит 2-6'!C117</f>
        <v>0</v>
      </c>
      <c r="D104" s="355">
        <f>'Запит 2-6'!D117</f>
        <v>0</v>
      </c>
      <c r="E104" s="356">
        <f>'Запит 2-6'!K117</f>
        <v>0</v>
      </c>
      <c r="F104" s="360"/>
      <c r="G104" s="76">
        <f t="shared" si="1"/>
      </c>
    </row>
    <row r="105" spans="1:7" ht="12.75">
      <c r="A105" s="353">
        <f>'Запит 2-6'!A118</f>
        <v>0</v>
      </c>
      <c r="B105" s="354">
        <f>IF('Запит 2-6'!B118&lt;&gt;"",'Запит 2-6'!B118,"")</f>
      </c>
      <c r="C105" s="353">
        <f>'Запит 2-6'!C118</f>
        <v>0</v>
      </c>
      <c r="D105" s="355">
        <f>'Запит 2-6'!D118</f>
        <v>0</v>
      </c>
      <c r="E105" s="356">
        <f>'Запит 2-6'!K118</f>
        <v>0</v>
      </c>
      <c r="F105" s="360"/>
      <c r="G105" s="76">
        <f t="shared" si="1"/>
      </c>
    </row>
    <row r="106" spans="1:7" ht="12.75">
      <c r="A106" s="353">
        <f>'Запит 2-6'!A119</f>
        <v>0</v>
      </c>
      <c r="B106" s="354">
        <f>IF('Запит 2-6'!B119&lt;&gt;"",'Запит 2-6'!B119,"")</f>
      </c>
      <c r="C106" s="353">
        <f>'Запит 2-6'!C119</f>
        <v>0</v>
      </c>
      <c r="D106" s="355">
        <f>'Запит 2-6'!D119</f>
        <v>0</v>
      </c>
      <c r="E106" s="356">
        <f>'Запит 2-6'!K119</f>
        <v>0</v>
      </c>
      <c r="F106" s="360"/>
      <c r="G106" s="76">
        <f aca="true" t="shared" si="2" ref="G106:G169">IF(B106&lt;&gt;"","Для друку","")</f>
      </c>
    </row>
    <row r="107" spans="1:7" ht="12.75">
      <c r="A107" s="353">
        <f>'Запит 2-6'!A120</f>
        <v>0</v>
      </c>
      <c r="B107" s="354">
        <f>IF('Запит 2-6'!B120&lt;&gt;"",'Запит 2-6'!B120,"")</f>
      </c>
      <c r="C107" s="353">
        <f>'Запит 2-6'!C120</f>
        <v>0</v>
      </c>
      <c r="D107" s="355">
        <f>'Запит 2-6'!D120</f>
        <v>0</v>
      </c>
      <c r="E107" s="356">
        <f>'Запит 2-6'!K120</f>
        <v>0</v>
      </c>
      <c r="F107" s="360"/>
      <c r="G107" s="76">
        <f t="shared" si="2"/>
      </c>
    </row>
    <row r="108" spans="1:7" ht="12.75">
      <c r="A108" s="353">
        <f>'Запит 2-6'!A121</f>
        <v>0</v>
      </c>
      <c r="B108" s="354">
        <f>IF('Запит 2-6'!B121&lt;&gt;"",'Запит 2-6'!B121,"")</f>
      </c>
      <c r="C108" s="353">
        <f>'Запит 2-6'!C121</f>
        <v>0</v>
      </c>
      <c r="D108" s="355">
        <f>'Запит 2-6'!D121</f>
        <v>0</v>
      </c>
      <c r="E108" s="356">
        <f>'Запит 2-6'!K121</f>
        <v>0</v>
      </c>
      <c r="F108" s="360"/>
      <c r="G108" s="76">
        <f t="shared" si="2"/>
      </c>
    </row>
    <row r="109" spans="1:7" ht="12.75">
      <c r="A109" s="357">
        <f>'Запит 2-6'!A122</f>
        <v>0</v>
      </c>
      <c r="B109" s="358">
        <f>IF('Запит 2-6'!B122&lt;&gt;"",'Запит 2-6'!B122,"")</f>
      </c>
      <c r="C109" s="357">
        <f>'Запит 2-6'!C122</f>
        <v>0</v>
      </c>
      <c r="D109" s="359">
        <f>'Запит 2-6'!D122</f>
        <v>0</v>
      </c>
      <c r="E109" s="356">
        <f>'Запит 2-6'!K122</f>
        <v>0</v>
      </c>
      <c r="F109" s="360"/>
      <c r="G109" s="76">
        <f t="shared" si="2"/>
      </c>
    </row>
    <row r="110" spans="1:7" ht="12.75">
      <c r="A110" s="425">
        <f>'Запит 2-1'!B18</f>
        <v>0</v>
      </c>
      <c r="B110" s="426"/>
      <c r="C110" s="426"/>
      <c r="D110" s="426"/>
      <c r="E110" s="426"/>
      <c r="F110" s="427"/>
      <c r="G110" s="76">
        <f>G111</f>
      </c>
    </row>
    <row r="111" spans="1:7" ht="12.75">
      <c r="A111" s="26" t="s">
        <v>3</v>
      </c>
      <c r="B111" s="419" t="s">
        <v>126</v>
      </c>
      <c r="C111" s="420"/>
      <c r="D111" s="420"/>
      <c r="E111" s="420"/>
      <c r="F111" s="421"/>
      <c r="G111" s="76">
        <f>G112</f>
      </c>
    </row>
    <row r="112" spans="1:7" ht="12.75">
      <c r="A112" s="353">
        <f>'Запит 2-6'!A125</f>
        <v>0</v>
      </c>
      <c r="B112" s="354">
        <f>IF('Запит 2-6'!B125&lt;&gt;"",'Запит 2-6'!B125,"")</f>
      </c>
      <c r="C112" s="353">
        <f>'Запит 2-6'!C125</f>
        <v>0</v>
      </c>
      <c r="D112" s="355">
        <f>'Запит 2-6'!D125</f>
        <v>0</v>
      </c>
      <c r="E112" s="356">
        <f>'Запит 2-6'!K125</f>
        <v>0</v>
      </c>
      <c r="F112" s="360"/>
      <c r="G112" s="76">
        <f>IF(B112&lt;&gt;"","Для друку","")</f>
      </c>
    </row>
    <row r="113" spans="1:7" ht="12.75">
      <c r="A113" s="353">
        <f>'Запит 2-6'!A126</f>
        <v>0</v>
      </c>
      <c r="B113" s="354">
        <f>IF('Запит 2-6'!B126&lt;&gt;"",'Запит 2-6'!B126,"")</f>
      </c>
      <c r="C113" s="353">
        <f>'Запит 2-6'!C126</f>
        <v>0</v>
      </c>
      <c r="D113" s="355">
        <f>'Запит 2-6'!D126</f>
        <v>0</v>
      </c>
      <c r="E113" s="356">
        <f>'Запит 2-6'!K126</f>
        <v>0</v>
      </c>
      <c r="F113" s="360"/>
      <c r="G113" s="76">
        <f t="shared" si="2"/>
      </c>
    </row>
    <row r="114" spans="1:7" ht="12.75">
      <c r="A114" s="353">
        <f>'Запит 2-6'!A127</f>
        <v>0</v>
      </c>
      <c r="B114" s="354">
        <f>IF('Запит 2-6'!B127&lt;&gt;"",'Запит 2-6'!B127,"")</f>
      </c>
      <c r="C114" s="353">
        <f>'Запит 2-6'!C127</f>
        <v>0</v>
      </c>
      <c r="D114" s="355">
        <f>'Запит 2-6'!D127</f>
        <v>0</v>
      </c>
      <c r="E114" s="356">
        <f>'Запит 2-6'!K127</f>
        <v>0</v>
      </c>
      <c r="F114" s="360"/>
      <c r="G114" s="76">
        <f t="shared" si="2"/>
      </c>
    </row>
    <row r="115" spans="1:7" ht="12.75">
      <c r="A115" s="353">
        <f>'Запит 2-6'!A128</f>
        <v>0</v>
      </c>
      <c r="B115" s="354">
        <f>IF('Запит 2-6'!B128&lt;&gt;"",'Запит 2-6'!B128,"")</f>
      </c>
      <c r="C115" s="353">
        <f>'Запит 2-6'!C128</f>
        <v>0</v>
      </c>
      <c r="D115" s="355">
        <f>'Запит 2-6'!D128</f>
        <v>0</v>
      </c>
      <c r="E115" s="356">
        <f>'Запит 2-6'!K128</f>
        <v>0</v>
      </c>
      <c r="F115" s="360"/>
      <c r="G115" s="76">
        <f t="shared" si="2"/>
      </c>
    </row>
    <row r="116" spans="1:7" ht="12.75">
      <c r="A116" s="353">
        <f>'Запит 2-6'!A129</f>
        <v>0</v>
      </c>
      <c r="B116" s="354">
        <f>IF('Запит 2-6'!B129&lt;&gt;"",'Запит 2-6'!B129,"")</f>
      </c>
      <c r="C116" s="353">
        <f>'Запит 2-6'!C129</f>
        <v>0</v>
      </c>
      <c r="D116" s="355">
        <f>'Запит 2-6'!D129</f>
        <v>0</v>
      </c>
      <c r="E116" s="356">
        <f>'Запит 2-6'!K129</f>
        <v>0</v>
      </c>
      <c r="F116" s="360"/>
      <c r="G116" s="76">
        <f t="shared" si="2"/>
      </c>
    </row>
    <row r="117" spans="1:7" ht="12.75">
      <c r="A117" s="353">
        <f>'Запит 2-6'!A130</f>
        <v>0</v>
      </c>
      <c r="B117" s="354">
        <f>IF('Запит 2-6'!B130&lt;&gt;"",'Запит 2-6'!B130,"")</f>
      </c>
      <c r="C117" s="353">
        <f>'Запит 2-6'!C130</f>
        <v>0</v>
      </c>
      <c r="D117" s="355">
        <f>'Запит 2-6'!D130</f>
        <v>0</v>
      </c>
      <c r="E117" s="356">
        <f>'Запит 2-6'!K130</f>
        <v>0</v>
      </c>
      <c r="F117" s="360"/>
      <c r="G117" s="76">
        <f t="shared" si="2"/>
      </c>
    </row>
    <row r="118" spans="1:7" ht="12.75">
      <c r="A118" s="353">
        <f>'Запит 2-6'!A131</f>
        <v>0</v>
      </c>
      <c r="B118" s="354">
        <f>IF('Запит 2-6'!B131&lt;&gt;"",'Запит 2-6'!B131,"")</f>
      </c>
      <c r="C118" s="353">
        <f>'Запит 2-6'!C131</f>
        <v>0</v>
      </c>
      <c r="D118" s="355">
        <f>'Запит 2-6'!D131</f>
        <v>0</v>
      </c>
      <c r="E118" s="356">
        <f>'Запит 2-6'!K131</f>
        <v>0</v>
      </c>
      <c r="F118" s="360"/>
      <c r="G118" s="76">
        <f t="shared" si="2"/>
      </c>
    </row>
    <row r="119" spans="1:7" ht="12.75">
      <c r="A119" s="353">
        <f>'Запит 2-6'!A132</f>
        <v>0</v>
      </c>
      <c r="B119" s="354">
        <f>IF('Запит 2-6'!B132&lt;&gt;"",'Запит 2-6'!B132,"")</f>
      </c>
      <c r="C119" s="353">
        <f>'Запит 2-6'!C132</f>
        <v>0</v>
      </c>
      <c r="D119" s="355">
        <f>'Запит 2-6'!D132</f>
        <v>0</v>
      </c>
      <c r="E119" s="356">
        <f>'Запит 2-6'!K132</f>
        <v>0</v>
      </c>
      <c r="F119" s="360"/>
      <c r="G119" s="76">
        <f t="shared" si="2"/>
      </c>
    </row>
    <row r="120" spans="1:7" ht="12.75">
      <c r="A120" s="21" t="s">
        <v>4</v>
      </c>
      <c r="B120" s="419" t="s">
        <v>127</v>
      </c>
      <c r="C120" s="420" t="s">
        <v>0</v>
      </c>
      <c r="D120" s="420" t="s">
        <v>0</v>
      </c>
      <c r="E120" s="420" t="s">
        <v>0</v>
      </c>
      <c r="F120" s="421" t="s">
        <v>0</v>
      </c>
      <c r="G120" s="76">
        <f>G121</f>
      </c>
    </row>
    <row r="121" spans="1:7" ht="12.75">
      <c r="A121" s="353" t="str">
        <f>'Запит 2-6'!A134</f>
        <v>  </v>
      </c>
      <c r="B121" s="354">
        <f>IF('Запит 2-6'!B134&lt;&gt;"",'Запит 2-6'!B134,"")</f>
      </c>
      <c r="C121" s="353">
        <f>'Запит 2-6'!C134</f>
        <v>0</v>
      </c>
      <c r="D121" s="355">
        <f>'Запит 2-6'!D134</f>
        <v>0</v>
      </c>
      <c r="E121" s="356">
        <f>'Запит 2-6'!K134</f>
        <v>0</v>
      </c>
      <c r="F121" s="360"/>
      <c r="G121" s="76">
        <f t="shared" si="2"/>
      </c>
    </row>
    <row r="122" spans="1:7" ht="12.75">
      <c r="A122" s="353">
        <f>'Запит 2-6'!A135</f>
        <v>0</v>
      </c>
      <c r="B122" s="354">
        <f>IF('Запит 2-6'!B135&lt;&gt;"",'Запит 2-6'!B135,"")</f>
      </c>
      <c r="C122" s="353">
        <f>'Запит 2-6'!C135</f>
        <v>0</v>
      </c>
      <c r="D122" s="355">
        <f>'Запит 2-6'!D135</f>
        <v>0</v>
      </c>
      <c r="E122" s="356">
        <f>'Запит 2-6'!K135</f>
        <v>0</v>
      </c>
      <c r="F122" s="360"/>
      <c r="G122" s="76">
        <f t="shared" si="2"/>
      </c>
    </row>
    <row r="123" spans="1:7" ht="12.75">
      <c r="A123" s="353">
        <f>'Запит 2-6'!A136</f>
        <v>0</v>
      </c>
      <c r="B123" s="354">
        <f>IF('Запит 2-6'!B136&lt;&gt;"",'Запит 2-6'!B136,"")</f>
      </c>
      <c r="C123" s="353">
        <f>'Запит 2-6'!C136</f>
        <v>0</v>
      </c>
      <c r="D123" s="355">
        <f>'Запит 2-6'!D136</f>
        <v>0</v>
      </c>
      <c r="E123" s="356">
        <f>'Запит 2-6'!K136</f>
        <v>0</v>
      </c>
      <c r="F123" s="360"/>
      <c r="G123" s="76">
        <f t="shared" si="2"/>
      </c>
    </row>
    <row r="124" spans="1:7" ht="12.75">
      <c r="A124" s="353">
        <f>'Запит 2-6'!A137</f>
        <v>0</v>
      </c>
      <c r="B124" s="354">
        <f>IF('Запит 2-6'!B137&lt;&gt;"",'Запит 2-6'!B137,"")</f>
      </c>
      <c r="C124" s="353">
        <f>'Запит 2-6'!C137</f>
        <v>0</v>
      </c>
      <c r="D124" s="355">
        <f>'Запит 2-6'!D137</f>
        <v>0</v>
      </c>
      <c r="E124" s="356">
        <f>'Запит 2-6'!K137</f>
        <v>0</v>
      </c>
      <c r="F124" s="360"/>
      <c r="G124" s="76">
        <f t="shared" si="2"/>
      </c>
    </row>
    <row r="125" spans="1:7" ht="12.75">
      <c r="A125" s="353">
        <f>'Запит 2-6'!A138</f>
        <v>0</v>
      </c>
      <c r="B125" s="354">
        <f>IF('Запит 2-6'!B138&lt;&gt;"",'Запит 2-6'!B138,"")</f>
      </c>
      <c r="C125" s="353">
        <f>'Запит 2-6'!C138</f>
        <v>0</v>
      </c>
      <c r="D125" s="355">
        <f>'Запит 2-6'!D138</f>
        <v>0</v>
      </c>
      <c r="E125" s="356">
        <f>'Запит 2-6'!K138</f>
        <v>0</v>
      </c>
      <c r="F125" s="360"/>
      <c r="G125" s="76">
        <f t="shared" si="2"/>
      </c>
    </row>
    <row r="126" spans="1:7" ht="12.75">
      <c r="A126" s="353">
        <f>'Запит 2-6'!A139</f>
        <v>0</v>
      </c>
      <c r="B126" s="354">
        <f>IF('Запит 2-6'!B139&lt;&gt;"",'Запит 2-6'!B139,"")</f>
      </c>
      <c r="C126" s="353">
        <f>'Запит 2-6'!C139</f>
        <v>0</v>
      </c>
      <c r="D126" s="355">
        <f>'Запит 2-6'!D139</f>
        <v>0</v>
      </c>
      <c r="E126" s="356">
        <f>'Запит 2-6'!K139</f>
        <v>0</v>
      </c>
      <c r="F126" s="360"/>
      <c r="G126" s="76">
        <f t="shared" si="2"/>
      </c>
    </row>
    <row r="127" spans="1:7" ht="12.75">
      <c r="A127" s="353">
        <f>'Запит 2-6'!A140</f>
        <v>0</v>
      </c>
      <c r="B127" s="354">
        <f>IF('Запит 2-6'!B140&lt;&gt;"",'Запит 2-6'!B140,"")</f>
      </c>
      <c r="C127" s="353">
        <f>'Запит 2-6'!C140</f>
        <v>0</v>
      </c>
      <c r="D127" s="355">
        <f>'Запит 2-6'!D140</f>
        <v>0</v>
      </c>
      <c r="E127" s="356">
        <f>'Запит 2-6'!K140</f>
        <v>0</v>
      </c>
      <c r="F127" s="360"/>
      <c r="G127" s="76">
        <f t="shared" si="2"/>
      </c>
    </row>
    <row r="128" spans="1:7" ht="12.75">
      <c r="A128" s="353">
        <f>'Запит 2-6'!A141</f>
        <v>0</v>
      </c>
      <c r="B128" s="354">
        <f>IF('Запит 2-6'!B141&lt;&gt;"",'Запит 2-6'!B141,"")</f>
      </c>
      <c r="C128" s="353">
        <f>'Запит 2-6'!C141</f>
        <v>0</v>
      </c>
      <c r="D128" s="355">
        <f>'Запит 2-6'!D141</f>
        <v>0</v>
      </c>
      <c r="E128" s="356">
        <f>'Запит 2-6'!K141</f>
        <v>0</v>
      </c>
      <c r="F128" s="360"/>
      <c r="G128" s="76">
        <f t="shared" si="2"/>
      </c>
    </row>
    <row r="129" spans="1:7" ht="12.75">
      <c r="A129" s="21" t="s">
        <v>5</v>
      </c>
      <c r="B129" s="419" t="s">
        <v>128</v>
      </c>
      <c r="C129" s="420" t="s">
        <v>0</v>
      </c>
      <c r="D129" s="420" t="s">
        <v>0</v>
      </c>
      <c r="E129" s="420" t="s">
        <v>0</v>
      </c>
      <c r="F129" s="421" t="s">
        <v>0</v>
      </c>
      <c r="G129" s="76">
        <f>G130</f>
      </c>
    </row>
    <row r="130" spans="1:7" ht="12.75">
      <c r="A130" s="353" t="str">
        <f>'Запит 2-6'!A143</f>
        <v>  </v>
      </c>
      <c r="B130" s="354">
        <f>IF('Запит 2-6'!B143&lt;&gt;"",'Запит 2-6'!B143,"")</f>
      </c>
      <c r="C130" s="353">
        <f>'Запит 2-6'!C143</f>
        <v>0</v>
      </c>
      <c r="D130" s="355">
        <f>'Запит 2-6'!D143</f>
        <v>0</v>
      </c>
      <c r="E130" s="356">
        <f>'Запит 2-6'!K143</f>
        <v>0</v>
      </c>
      <c r="F130" s="360"/>
      <c r="G130" s="76">
        <f t="shared" si="2"/>
      </c>
    </row>
    <row r="131" spans="1:7" ht="12.75">
      <c r="A131" s="353">
        <f>'Запит 2-6'!A144</f>
        <v>0</v>
      </c>
      <c r="B131" s="354">
        <f>IF('Запит 2-6'!B144&lt;&gt;"",'Запит 2-6'!B144,"")</f>
      </c>
      <c r="C131" s="353">
        <f>'Запит 2-6'!C144</f>
        <v>0</v>
      </c>
      <c r="D131" s="355">
        <f>'Запит 2-6'!D144</f>
        <v>0</v>
      </c>
      <c r="E131" s="356">
        <f>'Запит 2-6'!K144</f>
        <v>0</v>
      </c>
      <c r="F131" s="360"/>
      <c r="G131" s="76">
        <f t="shared" si="2"/>
      </c>
    </row>
    <row r="132" spans="1:7" ht="12.75">
      <c r="A132" s="353">
        <f>'Запит 2-6'!A145</f>
        <v>0</v>
      </c>
      <c r="B132" s="354">
        <f>IF('Запит 2-6'!B145&lt;&gt;"",'Запит 2-6'!B145,"")</f>
      </c>
      <c r="C132" s="353">
        <f>'Запит 2-6'!C145</f>
        <v>0</v>
      </c>
      <c r="D132" s="355">
        <f>'Запит 2-6'!D145</f>
        <v>0</v>
      </c>
      <c r="E132" s="356">
        <f>'Запит 2-6'!K145</f>
        <v>0</v>
      </c>
      <c r="F132" s="360"/>
      <c r="G132" s="76">
        <f t="shared" si="2"/>
      </c>
    </row>
    <row r="133" spans="1:7" ht="12.75">
      <c r="A133" s="353">
        <f>'Запит 2-6'!A146</f>
        <v>0</v>
      </c>
      <c r="B133" s="354">
        <f>IF('Запит 2-6'!B146&lt;&gt;"",'Запит 2-6'!B146,"")</f>
      </c>
      <c r="C133" s="353">
        <f>'Запит 2-6'!C146</f>
        <v>0</v>
      </c>
      <c r="D133" s="355">
        <f>'Запит 2-6'!D146</f>
        <v>0</v>
      </c>
      <c r="E133" s="356">
        <f>'Запит 2-6'!K146</f>
        <v>0</v>
      </c>
      <c r="F133" s="360"/>
      <c r="G133" s="76">
        <f t="shared" si="2"/>
      </c>
    </row>
    <row r="134" spans="1:7" ht="12.75">
      <c r="A134" s="353">
        <f>'Запит 2-6'!A147</f>
        <v>0</v>
      </c>
      <c r="B134" s="354">
        <f>IF('Запит 2-6'!B147&lt;&gt;"",'Запит 2-6'!B147,"")</f>
      </c>
      <c r="C134" s="353">
        <f>'Запит 2-6'!C147</f>
        <v>0</v>
      </c>
      <c r="D134" s="355">
        <f>'Запит 2-6'!D147</f>
        <v>0</v>
      </c>
      <c r="E134" s="356">
        <f>'Запит 2-6'!K147</f>
        <v>0</v>
      </c>
      <c r="F134" s="360"/>
      <c r="G134" s="76">
        <f t="shared" si="2"/>
      </c>
    </row>
    <row r="135" spans="1:7" ht="12.75">
      <c r="A135" s="353">
        <f>'Запит 2-6'!A148</f>
        <v>0</v>
      </c>
      <c r="B135" s="354">
        <f>IF('Запит 2-6'!B148&lt;&gt;"",'Запит 2-6'!B148,"")</f>
      </c>
      <c r="C135" s="353">
        <f>'Запит 2-6'!C148</f>
        <v>0</v>
      </c>
      <c r="D135" s="355">
        <f>'Запит 2-6'!D148</f>
        <v>0</v>
      </c>
      <c r="E135" s="356">
        <f>'Запит 2-6'!K148</f>
        <v>0</v>
      </c>
      <c r="F135" s="360"/>
      <c r="G135" s="76">
        <f t="shared" si="2"/>
      </c>
    </row>
    <row r="136" spans="1:7" ht="12.75">
      <c r="A136" s="353">
        <f>'Запит 2-6'!A149</f>
        <v>0</v>
      </c>
      <c r="B136" s="354">
        <f>IF('Запит 2-6'!B149&lt;&gt;"",'Запит 2-6'!B149,"")</f>
      </c>
      <c r="C136" s="353">
        <f>'Запит 2-6'!C149</f>
        <v>0</v>
      </c>
      <c r="D136" s="355">
        <f>'Запит 2-6'!D149</f>
        <v>0</v>
      </c>
      <c r="E136" s="356">
        <f>'Запит 2-6'!K149</f>
        <v>0</v>
      </c>
      <c r="F136" s="360"/>
      <c r="G136" s="76">
        <f t="shared" si="2"/>
      </c>
    </row>
    <row r="137" spans="1:7" ht="12.75">
      <c r="A137" s="353">
        <f>'Запит 2-6'!A150</f>
        <v>0</v>
      </c>
      <c r="B137" s="354">
        <f>IF('Запит 2-6'!B150&lt;&gt;"",'Запит 2-6'!B150,"")</f>
      </c>
      <c r="C137" s="353">
        <f>'Запит 2-6'!C150</f>
        <v>0</v>
      </c>
      <c r="D137" s="355">
        <f>'Запит 2-6'!D150</f>
        <v>0</v>
      </c>
      <c r="E137" s="356">
        <f>'Запит 2-6'!K150</f>
        <v>0</v>
      </c>
      <c r="F137" s="360"/>
      <c r="G137" s="76">
        <f t="shared" si="2"/>
      </c>
    </row>
    <row r="138" spans="1:7" ht="12.75">
      <c r="A138" s="21" t="s">
        <v>6</v>
      </c>
      <c r="B138" s="419" t="s">
        <v>129</v>
      </c>
      <c r="C138" s="420" t="s">
        <v>0</v>
      </c>
      <c r="D138" s="420" t="s">
        <v>0</v>
      </c>
      <c r="E138" s="420" t="s">
        <v>0</v>
      </c>
      <c r="F138" s="421" t="s">
        <v>0</v>
      </c>
      <c r="G138" s="76">
        <f>G139</f>
      </c>
    </row>
    <row r="139" spans="1:7" ht="12.75">
      <c r="A139" s="353" t="str">
        <f>'Запит 2-6'!A152</f>
        <v>  </v>
      </c>
      <c r="B139" s="354">
        <f>IF('Запит 2-6'!B152&lt;&gt;"",'Запит 2-6'!B152,"")</f>
      </c>
      <c r="C139" s="353">
        <f>'Запит 2-6'!C152</f>
        <v>0</v>
      </c>
      <c r="D139" s="355">
        <f>'Запит 2-6'!D152</f>
        <v>0</v>
      </c>
      <c r="E139" s="356">
        <f>'Запит 2-6'!K152</f>
        <v>0</v>
      </c>
      <c r="F139" s="360"/>
      <c r="G139" s="76">
        <f t="shared" si="2"/>
      </c>
    </row>
    <row r="140" spans="1:7" ht="12.75">
      <c r="A140" s="353">
        <f>'Запит 2-6'!A153</f>
        <v>0</v>
      </c>
      <c r="B140" s="354">
        <f>IF('Запит 2-6'!B153&lt;&gt;"",'Запит 2-6'!B153,"")</f>
      </c>
      <c r="C140" s="353">
        <f>'Запит 2-6'!C153</f>
        <v>0</v>
      </c>
      <c r="D140" s="355">
        <f>'Запит 2-6'!D153</f>
        <v>0</v>
      </c>
      <c r="E140" s="356">
        <f>'Запит 2-6'!K153</f>
        <v>0</v>
      </c>
      <c r="F140" s="360"/>
      <c r="G140" s="76">
        <f t="shared" si="2"/>
      </c>
    </row>
    <row r="141" spans="1:7" ht="12.75">
      <c r="A141" s="353">
        <f>'Запит 2-6'!A154</f>
        <v>0</v>
      </c>
      <c r="B141" s="354">
        <f>IF('Запит 2-6'!B154&lt;&gt;"",'Запит 2-6'!B154,"")</f>
      </c>
      <c r="C141" s="353">
        <f>'Запит 2-6'!C154</f>
        <v>0</v>
      </c>
      <c r="D141" s="355">
        <f>'Запит 2-6'!D154</f>
        <v>0</v>
      </c>
      <c r="E141" s="356">
        <f>'Запит 2-6'!K154</f>
        <v>0</v>
      </c>
      <c r="F141" s="360"/>
      <c r="G141" s="76">
        <f t="shared" si="2"/>
      </c>
    </row>
    <row r="142" spans="1:7" ht="12.75">
      <c r="A142" s="353">
        <f>'Запит 2-6'!A155</f>
        <v>0</v>
      </c>
      <c r="B142" s="354">
        <f>IF('Запит 2-6'!B155&lt;&gt;"",'Запит 2-6'!B155,"")</f>
      </c>
      <c r="C142" s="353">
        <f>'Запит 2-6'!C155</f>
        <v>0</v>
      </c>
      <c r="D142" s="355">
        <f>'Запит 2-6'!D155</f>
        <v>0</v>
      </c>
      <c r="E142" s="356">
        <f>'Запит 2-6'!K155</f>
        <v>0</v>
      </c>
      <c r="F142" s="360"/>
      <c r="G142" s="76">
        <f t="shared" si="2"/>
      </c>
    </row>
    <row r="143" spans="1:7" ht="12.75">
      <c r="A143" s="353">
        <f>'Запит 2-6'!A156</f>
        <v>0</v>
      </c>
      <c r="B143" s="354">
        <f>IF('Запит 2-6'!B156&lt;&gt;"",'Запит 2-6'!B156,"")</f>
      </c>
      <c r="C143" s="353">
        <f>'Запит 2-6'!C156</f>
        <v>0</v>
      </c>
      <c r="D143" s="355">
        <f>'Запит 2-6'!D156</f>
        <v>0</v>
      </c>
      <c r="E143" s="356">
        <f>'Запит 2-6'!K156</f>
        <v>0</v>
      </c>
      <c r="F143" s="360"/>
      <c r="G143" s="76">
        <f t="shared" si="2"/>
      </c>
    </row>
    <row r="144" spans="1:7" ht="12.75">
      <c r="A144" s="357">
        <f>'Запит 2-6'!A157</f>
        <v>0</v>
      </c>
      <c r="B144" s="358">
        <f>IF('Запит 2-6'!B157&lt;&gt;"",'Запит 2-6'!B157,"")</f>
      </c>
      <c r="C144" s="357">
        <f>'Запит 2-6'!C157</f>
        <v>0</v>
      </c>
      <c r="D144" s="359">
        <f>'Запит 2-6'!D157</f>
        <v>0</v>
      </c>
      <c r="E144" s="356">
        <f>'Запит 2-6'!K157</f>
        <v>0</v>
      </c>
      <c r="F144" s="360"/>
      <c r="G144" s="76">
        <f t="shared" si="2"/>
      </c>
    </row>
    <row r="145" spans="1:7" ht="12.75">
      <c r="A145" s="425">
        <f>'Запит 2-1'!B19</f>
        <v>0</v>
      </c>
      <c r="B145" s="426"/>
      <c r="C145" s="426"/>
      <c r="D145" s="426"/>
      <c r="E145" s="426"/>
      <c r="F145" s="427"/>
      <c r="G145" s="76">
        <f>G146</f>
      </c>
    </row>
    <row r="146" spans="1:7" ht="12.75">
      <c r="A146" s="26" t="s">
        <v>3</v>
      </c>
      <c r="B146" s="419" t="s">
        <v>126</v>
      </c>
      <c r="C146" s="420"/>
      <c r="D146" s="420"/>
      <c r="E146" s="420"/>
      <c r="F146" s="421"/>
      <c r="G146" s="76">
        <f>G147</f>
      </c>
    </row>
    <row r="147" spans="1:7" ht="12.75">
      <c r="A147" s="353">
        <f>'Запит 2-6'!A160</f>
        <v>0</v>
      </c>
      <c r="B147" s="354">
        <f>IF('Запит 2-6'!B160&lt;&gt;"",'Запит 2-6'!B160,"")</f>
      </c>
      <c r="C147" s="353">
        <f>'Запит 2-6'!C160</f>
        <v>0</v>
      </c>
      <c r="D147" s="355">
        <f>'Запит 2-6'!D160</f>
        <v>0</v>
      </c>
      <c r="E147" s="356">
        <f>'Запит 2-6'!K160</f>
        <v>0</v>
      </c>
      <c r="F147" s="360"/>
      <c r="G147" s="76">
        <f>IF(B147&lt;&gt;"","Для друку","")</f>
      </c>
    </row>
    <row r="148" spans="1:7" ht="12.75">
      <c r="A148" s="353">
        <f>'Запит 2-6'!A161</f>
        <v>0</v>
      </c>
      <c r="B148" s="354">
        <f>IF('Запит 2-6'!B161&lt;&gt;"",'Запит 2-6'!B161,"")</f>
      </c>
      <c r="C148" s="353">
        <f>'Запит 2-6'!C161</f>
        <v>0</v>
      </c>
      <c r="D148" s="355">
        <f>'Запит 2-6'!D161</f>
        <v>0</v>
      </c>
      <c r="E148" s="356">
        <f>'Запит 2-6'!K161</f>
        <v>0</v>
      </c>
      <c r="F148" s="360"/>
      <c r="G148" s="76">
        <f t="shared" si="2"/>
      </c>
    </row>
    <row r="149" spans="1:7" ht="12.75">
      <c r="A149" s="353">
        <f>'Запит 2-6'!A162</f>
        <v>0</v>
      </c>
      <c r="B149" s="354">
        <f>IF('Запит 2-6'!B162&lt;&gt;"",'Запит 2-6'!B162,"")</f>
      </c>
      <c r="C149" s="353">
        <f>'Запит 2-6'!C162</f>
        <v>0</v>
      </c>
      <c r="D149" s="355">
        <f>'Запит 2-6'!D162</f>
        <v>0</v>
      </c>
      <c r="E149" s="356">
        <f>'Запит 2-6'!K162</f>
        <v>0</v>
      </c>
      <c r="F149" s="360"/>
      <c r="G149" s="76">
        <f t="shared" si="2"/>
      </c>
    </row>
    <row r="150" spans="1:7" ht="12.75">
      <c r="A150" s="353">
        <f>'Запит 2-6'!A163</f>
        <v>0</v>
      </c>
      <c r="B150" s="354">
        <f>IF('Запит 2-6'!B163&lt;&gt;"",'Запит 2-6'!B163,"")</f>
      </c>
      <c r="C150" s="353">
        <f>'Запит 2-6'!C163</f>
        <v>0</v>
      </c>
      <c r="D150" s="355">
        <f>'Запит 2-6'!D163</f>
        <v>0</v>
      </c>
      <c r="E150" s="356">
        <f>'Запит 2-6'!K163</f>
        <v>0</v>
      </c>
      <c r="F150" s="360"/>
      <c r="G150" s="76">
        <f t="shared" si="2"/>
      </c>
    </row>
    <row r="151" spans="1:7" ht="12.75">
      <c r="A151" s="353">
        <f>'Запит 2-6'!A164</f>
        <v>0</v>
      </c>
      <c r="B151" s="354">
        <f>IF('Запит 2-6'!B164&lt;&gt;"",'Запит 2-6'!B164,"")</f>
      </c>
      <c r="C151" s="353">
        <f>'Запит 2-6'!C164</f>
        <v>0</v>
      </c>
      <c r="D151" s="355">
        <f>'Запит 2-6'!D164</f>
        <v>0</v>
      </c>
      <c r="E151" s="356">
        <f>'Запит 2-6'!K164</f>
        <v>0</v>
      </c>
      <c r="F151" s="360"/>
      <c r="G151" s="76">
        <f t="shared" si="2"/>
      </c>
    </row>
    <row r="152" spans="1:7" ht="12.75">
      <c r="A152" s="353">
        <f>'Запит 2-6'!A165</f>
        <v>0</v>
      </c>
      <c r="B152" s="354">
        <f>IF('Запит 2-6'!B165&lt;&gt;"",'Запит 2-6'!B165,"")</f>
      </c>
      <c r="C152" s="353">
        <f>'Запит 2-6'!C165</f>
        <v>0</v>
      </c>
      <c r="D152" s="355">
        <f>'Запит 2-6'!D165</f>
        <v>0</v>
      </c>
      <c r="E152" s="356">
        <f>'Запит 2-6'!K165</f>
        <v>0</v>
      </c>
      <c r="F152" s="360"/>
      <c r="G152" s="76">
        <f t="shared" si="2"/>
      </c>
    </row>
    <row r="153" spans="1:7" ht="12.75">
      <c r="A153" s="353">
        <f>'Запит 2-6'!A166</f>
        <v>0</v>
      </c>
      <c r="B153" s="354">
        <f>IF('Запит 2-6'!B166&lt;&gt;"",'Запит 2-6'!B166,"")</f>
      </c>
      <c r="C153" s="353">
        <f>'Запит 2-6'!C166</f>
        <v>0</v>
      </c>
      <c r="D153" s="355">
        <f>'Запит 2-6'!D166</f>
        <v>0</v>
      </c>
      <c r="E153" s="356">
        <f>'Запит 2-6'!K166</f>
        <v>0</v>
      </c>
      <c r="F153" s="360"/>
      <c r="G153" s="76">
        <f t="shared" si="2"/>
      </c>
    </row>
    <row r="154" spans="1:7" ht="12.75">
      <c r="A154" s="353">
        <f>'Запит 2-6'!A167</f>
        <v>0</v>
      </c>
      <c r="B154" s="354">
        <f>IF('Запит 2-6'!B167&lt;&gt;"",'Запит 2-6'!B167,"")</f>
      </c>
      <c r="C154" s="353">
        <f>'Запит 2-6'!C167</f>
        <v>0</v>
      </c>
      <c r="D154" s="355">
        <f>'Запит 2-6'!D167</f>
        <v>0</v>
      </c>
      <c r="E154" s="356">
        <f>'Запит 2-6'!K167</f>
        <v>0</v>
      </c>
      <c r="F154" s="360"/>
      <c r="G154" s="76">
        <f t="shared" si="2"/>
      </c>
    </row>
    <row r="155" spans="1:7" ht="12.75">
      <c r="A155" s="21" t="s">
        <v>4</v>
      </c>
      <c r="B155" s="419" t="s">
        <v>127</v>
      </c>
      <c r="C155" s="420" t="s">
        <v>0</v>
      </c>
      <c r="D155" s="420" t="s">
        <v>0</v>
      </c>
      <c r="E155" s="420" t="s">
        <v>0</v>
      </c>
      <c r="F155" s="421" t="s">
        <v>0</v>
      </c>
      <c r="G155" s="76">
        <f>G156</f>
      </c>
    </row>
    <row r="156" spans="1:7" ht="12.75">
      <c r="A156" s="353" t="str">
        <f>'Запит 2-6'!A169</f>
        <v>  </v>
      </c>
      <c r="B156" s="354">
        <f>IF('Запит 2-6'!B169&lt;&gt;"",'Запит 2-6'!B169,"")</f>
      </c>
      <c r="C156" s="353">
        <f>'Запит 2-6'!C169</f>
        <v>0</v>
      </c>
      <c r="D156" s="355">
        <f>'Запит 2-6'!D169</f>
        <v>0</v>
      </c>
      <c r="E156" s="356">
        <f>'Запит 2-6'!K169</f>
        <v>0</v>
      </c>
      <c r="F156" s="360"/>
      <c r="G156" s="76">
        <f t="shared" si="2"/>
      </c>
    </row>
    <row r="157" spans="1:7" ht="12.75">
      <c r="A157" s="353">
        <f>'Запит 2-6'!A170</f>
        <v>0</v>
      </c>
      <c r="B157" s="354">
        <f>IF('Запит 2-6'!B170&lt;&gt;"",'Запит 2-6'!B170,"")</f>
      </c>
      <c r="C157" s="353">
        <f>'Запит 2-6'!C170</f>
        <v>0</v>
      </c>
      <c r="D157" s="355">
        <f>'Запит 2-6'!D170</f>
        <v>0</v>
      </c>
      <c r="E157" s="356">
        <f>'Запит 2-6'!K170</f>
        <v>0</v>
      </c>
      <c r="F157" s="360"/>
      <c r="G157" s="76">
        <f t="shared" si="2"/>
      </c>
    </row>
    <row r="158" spans="1:7" ht="12.75">
      <c r="A158" s="353">
        <f>'Запит 2-6'!A171</f>
        <v>0</v>
      </c>
      <c r="B158" s="354">
        <f>IF('Запит 2-6'!B171&lt;&gt;"",'Запит 2-6'!B171,"")</f>
      </c>
      <c r="C158" s="353">
        <f>'Запит 2-6'!C171</f>
        <v>0</v>
      </c>
      <c r="D158" s="355">
        <f>'Запит 2-6'!D171</f>
        <v>0</v>
      </c>
      <c r="E158" s="356">
        <f>'Запит 2-6'!K171</f>
        <v>0</v>
      </c>
      <c r="F158" s="360"/>
      <c r="G158" s="76">
        <f t="shared" si="2"/>
      </c>
    </row>
    <row r="159" spans="1:7" ht="12.75">
      <c r="A159" s="353">
        <f>'Запит 2-6'!A172</f>
        <v>0</v>
      </c>
      <c r="B159" s="354">
        <f>IF('Запит 2-6'!B172&lt;&gt;"",'Запит 2-6'!B172,"")</f>
      </c>
      <c r="C159" s="353">
        <f>'Запит 2-6'!C172</f>
        <v>0</v>
      </c>
      <c r="D159" s="355">
        <f>'Запит 2-6'!D172</f>
        <v>0</v>
      </c>
      <c r="E159" s="356">
        <f>'Запит 2-6'!K172</f>
        <v>0</v>
      </c>
      <c r="F159" s="360"/>
      <c r="G159" s="76">
        <f t="shared" si="2"/>
      </c>
    </row>
    <row r="160" spans="1:7" ht="12.75">
      <c r="A160" s="353">
        <f>'Запит 2-6'!A173</f>
        <v>0</v>
      </c>
      <c r="B160" s="354">
        <f>IF('Запит 2-6'!B173&lt;&gt;"",'Запит 2-6'!B173,"")</f>
      </c>
      <c r="C160" s="353">
        <f>'Запит 2-6'!C173</f>
        <v>0</v>
      </c>
      <c r="D160" s="355">
        <f>'Запит 2-6'!D173</f>
        <v>0</v>
      </c>
      <c r="E160" s="356">
        <f>'Запит 2-6'!K173</f>
        <v>0</v>
      </c>
      <c r="F160" s="360"/>
      <c r="G160" s="76">
        <f t="shared" si="2"/>
      </c>
    </row>
    <row r="161" spans="1:7" ht="12.75">
      <c r="A161" s="353">
        <f>'Запит 2-6'!A174</f>
        <v>0</v>
      </c>
      <c r="B161" s="354">
        <f>IF('Запит 2-6'!B174&lt;&gt;"",'Запит 2-6'!B174,"")</f>
      </c>
      <c r="C161" s="353">
        <f>'Запит 2-6'!C174</f>
        <v>0</v>
      </c>
      <c r="D161" s="355">
        <f>'Запит 2-6'!D174</f>
        <v>0</v>
      </c>
      <c r="E161" s="356">
        <f>'Запит 2-6'!K174</f>
        <v>0</v>
      </c>
      <c r="F161" s="360"/>
      <c r="G161" s="76">
        <f t="shared" si="2"/>
      </c>
    </row>
    <row r="162" spans="1:7" ht="12.75">
      <c r="A162" s="353">
        <f>'Запит 2-6'!A175</f>
        <v>0</v>
      </c>
      <c r="B162" s="354">
        <f>IF('Запит 2-6'!B175&lt;&gt;"",'Запит 2-6'!B175,"")</f>
      </c>
      <c r="C162" s="353">
        <f>'Запит 2-6'!C175</f>
        <v>0</v>
      </c>
      <c r="D162" s="355">
        <f>'Запит 2-6'!D175</f>
        <v>0</v>
      </c>
      <c r="E162" s="356">
        <f>'Запит 2-6'!K175</f>
        <v>0</v>
      </c>
      <c r="F162" s="360"/>
      <c r="G162" s="76">
        <f t="shared" si="2"/>
      </c>
    </row>
    <row r="163" spans="1:7" ht="12.75">
      <c r="A163" s="353">
        <f>'Запит 2-6'!A176</f>
        <v>0</v>
      </c>
      <c r="B163" s="354">
        <f>IF('Запит 2-6'!B176&lt;&gt;"",'Запит 2-6'!B176,"")</f>
      </c>
      <c r="C163" s="353">
        <f>'Запит 2-6'!C176</f>
        <v>0</v>
      </c>
      <c r="D163" s="355">
        <f>'Запит 2-6'!D176</f>
        <v>0</v>
      </c>
      <c r="E163" s="356">
        <f>'Запит 2-6'!K176</f>
        <v>0</v>
      </c>
      <c r="F163" s="360"/>
      <c r="G163" s="76">
        <f t="shared" si="2"/>
      </c>
    </row>
    <row r="164" spans="1:7" ht="12.75">
      <c r="A164" s="21" t="s">
        <v>5</v>
      </c>
      <c r="B164" s="419" t="s">
        <v>128</v>
      </c>
      <c r="C164" s="420" t="s">
        <v>0</v>
      </c>
      <c r="D164" s="420" t="s">
        <v>0</v>
      </c>
      <c r="E164" s="420" t="s">
        <v>0</v>
      </c>
      <c r="F164" s="421" t="s">
        <v>0</v>
      </c>
      <c r="G164" s="76">
        <f>G165</f>
      </c>
    </row>
    <row r="165" spans="1:7" ht="12.75">
      <c r="A165" s="353" t="str">
        <f>'Запит 2-6'!A178</f>
        <v>  </v>
      </c>
      <c r="B165" s="354">
        <f>IF('Запит 2-6'!B178&lt;&gt;"",'Запит 2-6'!B178,"")</f>
      </c>
      <c r="C165" s="353">
        <f>'Запит 2-6'!C178</f>
        <v>0</v>
      </c>
      <c r="D165" s="355">
        <f>'Запит 2-6'!D178</f>
        <v>0</v>
      </c>
      <c r="E165" s="356">
        <f>'Запит 2-6'!K178</f>
        <v>0</v>
      </c>
      <c r="F165" s="360"/>
      <c r="G165" s="76">
        <f t="shared" si="2"/>
      </c>
    </row>
    <row r="166" spans="1:7" ht="12.75">
      <c r="A166" s="353">
        <f>'Запит 2-6'!A179</f>
        <v>0</v>
      </c>
      <c r="B166" s="354">
        <f>IF('Запит 2-6'!B179&lt;&gt;"",'Запит 2-6'!B179,"")</f>
      </c>
      <c r="C166" s="353">
        <f>'Запит 2-6'!C179</f>
        <v>0</v>
      </c>
      <c r="D166" s="355">
        <f>'Запит 2-6'!D179</f>
        <v>0</v>
      </c>
      <c r="E166" s="356">
        <f>'Запит 2-6'!K179</f>
        <v>0</v>
      </c>
      <c r="F166" s="360"/>
      <c r="G166" s="76">
        <f t="shared" si="2"/>
      </c>
    </row>
    <row r="167" spans="1:7" ht="12.75">
      <c r="A167" s="353">
        <f>'Запит 2-6'!A180</f>
        <v>0</v>
      </c>
      <c r="B167" s="354">
        <f>IF('Запит 2-6'!B180&lt;&gt;"",'Запит 2-6'!B180,"")</f>
      </c>
      <c r="C167" s="353">
        <f>'Запит 2-6'!C180</f>
        <v>0</v>
      </c>
      <c r="D167" s="355">
        <f>'Запит 2-6'!D180</f>
        <v>0</v>
      </c>
      <c r="E167" s="356">
        <f>'Запит 2-6'!K180</f>
        <v>0</v>
      </c>
      <c r="F167" s="360"/>
      <c r="G167" s="76">
        <f t="shared" si="2"/>
      </c>
    </row>
    <row r="168" spans="1:7" ht="12.75">
      <c r="A168" s="353">
        <f>'Запит 2-6'!A181</f>
        <v>0</v>
      </c>
      <c r="B168" s="354">
        <f>IF('Запит 2-6'!B181&lt;&gt;"",'Запит 2-6'!B181,"")</f>
      </c>
      <c r="C168" s="353">
        <f>'Запит 2-6'!C181</f>
        <v>0</v>
      </c>
      <c r="D168" s="355">
        <f>'Запит 2-6'!D181</f>
        <v>0</v>
      </c>
      <c r="E168" s="356">
        <f>'Запит 2-6'!K181</f>
        <v>0</v>
      </c>
      <c r="F168" s="360"/>
      <c r="G168" s="76">
        <f t="shared" si="2"/>
      </c>
    </row>
    <row r="169" spans="1:7" ht="12.75">
      <c r="A169" s="353">
        <f>'Запит 2-6'!A182</f>
        <v>0</v>
      </c>
      <c r="B169" s="354">
        <f>IF('Запит 2-6'!B182&lt;&gt;"",'Запит 2-6'!B182,"")</f>
      </c>
      <c r="C169" s="353">
        <f>'Запит 2-6'!C182</f>
        <v>0</v>
      </c>
      <c r="D169" s="355">
        <f>'Запит 2-6'!D182</f>
        <v>0</v>
      </c>
      <c r="E169" s="356">
        <f>'Запит 2-6'!K182</f>
        <v>0</v>
      </c>
      <c r="F169" s="360"/>
      <c r="G169" s="76">
        <f t="shared" si="2"/>
      </c>
    </row>
    <row r="170" spans="1:7" ht="12.75">
      <c r="A170" s="353">
        <f>'Запит 2-6'!A183</f>
        <v>0</v>
      </c>
      <c r="B170" s="354">
        <f>IF('Запит 2-6'!B183&lt;&gt;"",'Запит 2-6'!B183,"")</f>
      </c>
      <c r="C170" s="353">
        <f>'Запит 2-6'!C183</f>
        <v>0</v>
      </c>
      <c r="D170" s="355">
        <f>'Запит 2-6'!D183</f>
        <v>0</v>
      </c>
      <c r="E170" s="356">
        <f>'Запит 2-6'!K183</f>
        <v>0</v>
      </c>
      <c r="F170" s="360"/>
      <c r="G170" s="76">
        <f aca="true" t="shared" si="3" ref="G170:G179">IF(B170&lt;&gt;"","Для друку","")</f>
      </c>
    </row>
    <row r="171" spans="1:7" ht="12.75">
      <c r="A171" s="353">
        <f>'Запит 2-6'!A184</f>
        <v>0</v>
      </c>
      <c r="B171" s="354">
        <f>IF('Запит 2-6'!B184&lt;&gt;"",'Запит 2-6'!B184,"")</f>
      </c>
      <c r="C171" s="353">
        <f>'Запит 2-6'!C184</f>
        <v>0</v>
      </c>
      <c r="D171" s="355">
        <f>'Запит 2-6'!D184</f>
        <v>0</v>
      </c>
      <c r="E171" s="356">
        <f>'Запит 2-6'!K184</f>
        <v>0</v>
      </c>
      <c r="F171" s="360"/>
      <c r="G171" s="76">
        <f t="shared" si="3"/>
      </c>
    </row>
    <row r="172" spans="1:7" ht="12.75">
      <c r="A172" s="353">
        <f>'Запит 2-6'!A185</f>
        <v>0</v>
      </c>
      <c r="B172" s="354">
        <f>IF('Запит 2-6'!B185&lt;&gt;"",'Запит 2-6'!B185,"")</f>
      </c>
      <c r="C172" s="353">
        <f>'Запит 2-6'!C185</f>
        <v>0</v>
      </c>
      <c r="D172" s="355">
        <f>'Запит 2-6'!D185</f>
        <v>0</v>
      </c>
      <c r="E172" s="356">
        <f>'Запит 2-6'!K185</f>
        <v>0</v>
      </c>
      <c r="F172" s="360"/>
      <c r="G172" s="76">
        <f t="shared" si="3"/>
      </c>
    </row>
    <row r="173" spans="1:7" ht="12.75">
      <c r="A173" s="21" t="s">
        <v>6</v>
      </c>
      <c r="B173" s="419" t="s">
        <v>129</v>
      </c>
      <c r="C173" s="420" t="s">
        <v>0</v>
      </c>
      <c r="D173" s="420" t="s">
        <v>0</v>
      </c>
      <c r="E173" s="420" t="s">
        <v>0</v>
      </c>
      <c r="F173" s="421" t="s">
        <v>0</v>
      </c>
      <c r="G173" s="76">
        <f>G174</f>
      </c>
    </row>
    <row r="174" spans="1:7" ht="12.75">
      <c r="A174" s="353" t="str">
        <f>'Запит 2-6'!A187</f>
        <v>  </v>
      </c>
      <c r="B174" s="354">
        <f>IF('Запит 2-6'!B187&lt;&gt;"",'Запит 2-6'!B187,"")</f>
      </c>
      <c r="C174" s="353">
        <f>'Запит 2-6'!C187</f>
        <v>0</v>
      </c>
      <c r="D174" s="355">
        <f>'Запит 2-6'!D187</f>
        <v>0</v>
      </c>
      <c r="E174" s="356">
        <f>'Запит 2-6'!K187</f>
        <v>0</v>
      </c>
      <c r="F174" s="360"/>
      <c r="G174" s="76">
        <f t="shared" si="3"/>
      </c>
    </row>
    <row r="175" spans="1:7" ht="12.75">
      <c r="A175" s="353">
        <f>'Запит 2-6'!A188</f>
        <v>0</v>
      </c>
      <c r="B175" s="354">
        <f>IF('Запит 2-6'!B188&lt;&gt;"",'Запит 2-6'!B188,"")</f>
      </c>
      <c r="C175" s="353">
        <f>'Запит 2-6'!C188</f>
        <v>0</v>
      </c>
      <c r="D175" s="355">
        <f>'Запит 2-6'!D188</f>
        <v>0</v>
      </c>
      <c r="E175" s="356">
        <f>'Запит 2-6'!K188</f>
        <v>0</v>
      </c>
      <c r="F175" s="360"/>
      <c r="G175" s="76">
        <f t="shared" si="3"/>
      </c>
    </row>
    <row r="176" spans="1:7" ht="12.75">
      <c r="A176" s="353">
        <f>'Запит 2-6'!A189</f>
        <v>0</v>
      </c>
      <c r="B176" s="354">
        <f>IF('Запит 2-6'!B189&lt;&gt;"",'Запит 2-6'!B189,"")</f>
      </c>
      <c r="C176" s="353">
        <f>'Запит 2-6'!C189</f>
        <v>0</v>
      </c>
      <c r="D176" s="355">
        <f>'Запит 2-6'!D189</f>
        <v>0</v>
      </c>
      <c r="E176" s="356">
        <f>'Запит 2-6'!K189</f>
        <v>0</v>
      </c>
      <c r="F176" s="360"/>
      <c r="G176" s="76">
        <f t="shared" si="3"/>
      </c>
    </row>
    <row r="177" spans="1:7" ht="12.75">
      <c r="A177" s="353">
        <f>'Запит 2-6'!A190</f>
        <v>0</v>
      </c>
      <c r="B177" s="354">
        <f>IF('Запит 2-6'!B190&lt;&gt;"",'Запит 2-6'!B190,"")</f>
      </c>
      <c r="C177" s="353">
        <f>'Запит 2-6'!C190</f>
        <v>0</v>
      </c>
      <c r="D177" s="355">
        <f>'Запит 2-6'!D190</f>
        <v>0</v>
      </c>
      <c r="E177" s="356">
        <f>'Запит 2-6'!K190</f>
        <v>0</v>
      </c>
      <c r="F177" s="360"/>
      <c r="G177" s="76">
        <f t="shared" si="3"/>
      </c>
    </row>
    <row r="178" spans="1:7" ht="12.75">
      <c r="A178" s="353">
        <f>'Запит 2-6'!A191</f>
        <v>0</v>
      </c>
      <c r="B178" s="354">
        <f>IF('Запит 2-6'!B191&lt;&gt;"",'Запит 2-6'!B191,"")</f>
      </c>
      <c r="C178" s="353">
        <f>'Запит 2-6'!C191</f>
        <v>0</v>
      </c>
      <c r="D178" s="355">
        <f>'Запит 2-6'!D191</f>
        <v>0</v>
      </c>
      <c r="E178" s="356">
        <f>'Запит 2-6'!K191</f>
        <v>0</v>
      </c>
      <c r="F178" s="360"/>
      <c r="G178" s="76">
        <f t="shared" si="3"/>
      </c>
    </row>
    <row r="179" spans="1:7" ht="12.75">
      <c r="A179" s="357">
        <f>'Запит 2-6'!A192</f>
        <v>0</v>
      </c>
      <c r="B179" s="358">
        <f>IF('Запит 2-6'!B192&lt;&gt;"",'Запит 2-6'!B192,"")</f>
      </c>
      <c r="C179" s="357">
        <f>'Запит 2-6'!C192</f>
        <v>0</v>
      </c>
      <c r="D179" s="359">
        <f>'Запит 2-6'!D192</f>
        <v>0</v>
      </c>
      <c r="E179" s="361">
        <f>'Запит 2-6'!K192</f>
        <v>0</v>
      </c>
      <c r="F179" s="362"/>
      <c r="G179" s="76">
        <f t="shared" si="3"/>
      </c>
    </row>
  </sheetData>
  <sheetProtection/>
  <autoFilter ref="G1:G179"/>
  <mergeCells count="31">
    <mergeCell ref="A2:A3"/>
    <mergeCell ref="B2:B3"/>
    <mergeCell ref="C2:C3"/>
    <mergeCell ref="D2:D3"/>
    <mergeCell ref="A145:F145"/>
    <mergeCell ref="B146:F146"/>
    <mergeCell ref="B155:F155"/>
    <mergeCell ref="B164:F164"/>
    <mergeCell ref="B33:F33"/>
    <mergeCell ref="B173:F173"/>
    <mergeCell ref="E2:E3"/>
    <mergeCell ref="F2:F3"/>
    <mergeCell ref="B129:F129"/>
    <mergeCell ref="B138:F138"/>
    <mergeCell ref="B41:F41"/>
    <mergeCell ref="B94:F94"/>
    <mergeCell ref="B103:F103"/>
    <mergeCell ref="A110:F110"/>
    <mergeCell ref="A5:F5"/>
    <mergeCell ref="B6:F6"/>
    <mergeCell ref="B15:F15"/>
    <mergeCell ref="B24:F24"/>
    <mergeCell ref="A40:F40"/>
    <mergeCell ref="B120:F120"/>
    <mergeCell ref="B76:F76"/>
    <mergeCell ref="B59:F59"/>
    <mergeCell ref="B68:F68"/>
    <mergeCell ref="A75:F75"/>
    <mergeCell ref="B111:F111"/>
    <mergeCell ref="B85:F85"/>
    <mergeCell ref="B50:F50"/>
  </mergeCells>
  <printOptions/>
  <pageMargins left="0.2755905511811024" right="0.2362204724409449" top="0.3937007874015748" bottom="0.4330708661417323" header="0.31496062992125984" footer="0.31496062992125984"/>
  <pageSetup blackAndWhite="1" fitToHeight="100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D9"/>
  <sheetViews>
    <sheetView showZeros="0" zoomScalePageLayoutView="0" workbookViewId="0" topLeftCell="A1">
      <selection activeCell="A9" sqref="A9"/>
    </sheetView>
  </sheetViews>
  <sheetFormatPr defaultColWidth="9.140625" defaultRowHeight="15"/>
  <cols>
    <col min="1" max="1" width="57.8515625" style="300" customWidth="1"/>
    <col min="2" max="2" width="19.57421875" style="300" customWidth="1"/>
    <col min="3" max="3" width="10.421875" style="300" customWidth="1"/>
    <col min="4" max="4" width="19.8515625" style="300" customWidth="1"/>
    <col min="5" max="16384" width="9.140625" style="300" customWidth="1"/>
  </cols>
  <sheetData>
    <row r="1" spans="1:4" ht="33" customHeight="1">
      <c r="A1" s="496" t="str">
        <f>"Наслідки у разі якщо додаткові кошти не будуть передбачені у "&amp;Параметри!$D$3&amp;" році та альтернативні заходи, яких необхідно вжити для забезпечення виконання бюджетної програми"</f>
        <v>Наслідки у разі якщо додаткові кошти не будуть передбачені у 2013 році та альтернативні заходи, яких необхідно вжити для забезпечення виконання бюджетної програми</v>
      </c>
      <c r="B1" s="496"/>
      <c r="C1" s="496"/>
      <c r="D1" s="496"/>
    </row>
    <row r="2" spans="1:4" ht="114.75" customHeight="1">
      <c r="A2" s="497"/>
      <c r="B2" s="497"/>
      <c r="C2" s="497"/>
      <c r="D2" s="497"/>
    </row>
    <row r="5" spans="1:4" ht="12.75" customHeight="1">
      <c r="A5" s="363">
        <f>'Запит 2-12.4'!A74:C74</f>
        <v>0</v>
      </c>
      <c r="B5" s="365"/>
      <c r="C5" s="364"/>
      <c r="D5" s="375">
        <f>'Запит 2-12.4'!I74</f>
        <v>0</v>
      </c>
    </row>
    <row r="6" spans="1:4" ht="12.75" customHeight="1">
      <c r="A6" s="296"/>
      <c r="B6" s="302" t="s">
        <v>18</v>
      </c>
      <c r="C6" s="299"/>
      <c r="D6" s="302" t="s">
        <v>17</v>
      </c>
    </row>
    <row r="7" spans="1:4" ht="12.75">
      <c r="A7" s="296"/>
      <c r="B7" s="302"/>
      <c r="C7" s="299"/>
      <c r="D7" s="302"/>
    </row>
    <row r="8" spans="1:4" ht="12.75" customHeight="1">
      <c r="A8" s="363">
        <f>'Запит 2-12.4'!A77:C77</f>
        <v>0</v>
      </c>
      <c r="B8" s="365"/>
      <c r="C8" s="364"/>
      <c r="D8" s="375">
        <f>'Запит 2-12.4'!I77</f>
        <v>0</v>
      </c>
    </row>
    <row r="9" spans="1:4" ht="12.75" customHeight="1">
      <c r="A9" s="296"/>
      <c r="B9" s="302" t="s">
        <v>18</v>
      </c>
      <c r="C9" s="299"/>
      <c r="D9" s="302" t="s">
        <v>17</v>
      </c>
    </row>
  </sheetData>
  <sheetProtection/>
  <mergeCells count="2">
    <mergeCell ref="A1:D1"/>
    <mergeCell ref="A2:D2"/>
  </mergeCells>
  <printOptions/>
  <pageMargins left="0.2755905511811024" right="0.2362204724409449" top="0.3937007874015748" bottom="0.4330708661417323" header="0.31496062992125984" footer="0.31496062992125984"/>
  <pageSetup blackAndWhite="1" fitToHeight="100" horizontalDpi="600" verticalDpi="600" orientation="landscape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I22"/>
  <sheetViews>
    <sheetView showZeros="0" zoomScale="115" zoomScaleNormal="115" zoomScalePageLayoutView="0" workbookViewId="0" topLeftCell="A1">
      <selection activeCell="B14" sqref="B14:H14"/>
    </sheetView>
  </sheetViews>
  <sheetFormatPr defaultColWidth="9.140625" defaultRowHeight="15"/>
  <cols>
    <col min="1" max="1" width="4.8515625" style="76" customWidth="1"/>
    <col min="2" max="2" width="12.57421875" style="76" customWidth="1"/>
    <col min="3" max="3" width="69.28125" style="76" customWidth="1"/>
    <col min="4" max="5" width="9.140625" style="76" customWidth="1"/>
    <col min="6" max="6" width="9.140625" style="163" customWidth="1"/>
    <col min="7" max="8" width="11.421875" style="76" customWidth="1"/>
    <col min="9" max="16384" width="9.140625" style="76" customWidth="1"/>
  </cols>
  <sheetData>
    <row r="1" spans="1:9" ht="16.5">
      <c r="A1" s="390" t="str">
        <f>"БЮДЖЕТНИЙ ЗАПИТ НА "&amp;Параметри!D3&amp;"-"&amp;Параметри!F3&amp;" РОКИ: індивідуальний  (Форма "&amp;Параметри!D3&amp;"-2)"</f>
        <v>БЮДЖЕТНИЙ ЗАПИТ НА 2013-2015 РОКИ: індивідуальний  (Форма 2013-2)</v>
      </c>
      <c r="B1" s="390"/>
      <c r="C1" s="390"/>
      <c r="D1" s="390"/>
      <c r="E1" s="390"/>
      <c r="F1" s="390"/>
      <c r="G1" s="390"/>
      <c r="H1" s="390"/>
      <c r="I1" s="76" t="s">
        <v>117</v>
      </c>
    </row>
    <row r="2" spans="1:9" ht="36.75" customHeight="1">
      <c r="A2" s="105" t="s">
        <v>21</v>
      </c>
      <c r="B2" s="400"/>
      <c r="C2" s="400"/>
      <c r="D2" s="400"/>
      <c r="E2" s="400"/>
      <c r="F2" s="159"/>
      <c r="G2" s="391">
        <f>ROUND(G4/100000,0)</f>
        <v>0</v>
      </c>
      <c r="H2" s="391"/>
      <c r="I2" s="76" t="s">
        <v>117</v>
      </c>
    </row>
    <row r="3" spans="1:9" ht="12.75">
      <c r="A3" s="104"/>
      <c r="B3" s="394" t="s">
        <v>179</v>
      </c>
      <c r="C3" s="394"/>
      <c r="D3" s="394"/>
      <c r="E3" s="394"/>
      <c r="F3" s="158"/>
      <c r="G3" s="395" t="s">
        <v>62</v>
      </c>
      <c r="H3" s="395"/>
      <c r="I3" s="76" t="s">
        <v>117</v>
      </c>
    </row>
    <row r="4" spans="1:9" ht="35.25" customHeight="1">
      <c r="A4" s="105">
        <v>2</v>
      </c>
      <c r="B4" s="401"/>
      <c r="C4" s="401"/>
      <c r="D4" s="401"/>
      <c r="E4" s="401"/>
      <c r="F4" s="159"/>
      <c r="G4" s="396"/>
      <c r="H4" s="396"/>
      <c r="I4" s="76" t="s">
        <v>117</v>
      </c>
    </row>
    <row r="5" spans="1:9" s="162" customFormat="1" ht="22.5" customHeight="1">
      <c r="A5" s="161"/>
      <c r="B5" s="394" t="s">
        <v>61</v>
      </c>
      <c r="C5" s="394"/>
      <c r="D5" s="394"/>
      <c r="E5" s="394"/>
      <c r="F5" s="158"/>
      <c r="G5" s="395" t="s">
        <v>20</v>
      </c>
      <c r="H5" s="395"/>
      <c r="I5" s="76" t="s">
        <v>117</v>
      </c>
    </row>
    <row r="6" spans="1:9" ht="14.25">
      <c r="A6" s="105">
        <v>3</v>
      </c>
      <c r="B6" s="45" t="str">
        <f>"Мета та завдання бюджетної програми на "&amp;Параметри!D3&amp;"-"&amp;Параметри!F3&amp;" роки"</f>
        <v>Мета та завдання бюджетної програми на 2013-2015 роки</v>
      </c>
      <c r="C6" s="45"/>
      <c r="D6" s="45"/>
      <c r="E6" s="45"/>
      <c r="F6" s="160"/>
      <c r="G6" s="45"/>
      <c r="H6" s="45"/>
      <c r="I6" s="76" t="s">
        <v>117</v>
      </c>
    </row>
    <row r="7" spans="1:9" ht="14.25">
      <c r="A7" s="105" t="s">
        <v>164</v>
      </c>
      <c r="B7" s="45" t="s">
        <v>180</v>
      </c>
      <c r="C7" s="45"/>
      <c r="D7" s="45"/>
      <c r="E7" s="45"/>
      <c r="F7" s="160"/>
      <c r="G7" s="45"/>
      <c r="H7" s="45"/>
      <c r="I7" s="76" t="s">
        <v>117</v>
      </c>
    </row>
    <row r="8" spans="1:9" ht="40.5" customHeight="1">
      <c r="A8" s="105"/>
      <c r="B8" s="399"/>
      <c r="C8" s="399"/>
      <c r="D8" s="399"/>
      <c r="E8" s="399"/>
      <c r="F8" s="399"/>
      <c r="G8" s="399"/>
      <c r="H8" s="399"/>
      <c r="I8" s="76" t="s">
        <v>117</v>
      </c>
    </row>
    <row r="9" spans="1:9" ht="14.25">
      <c r="A9" s="105"/>
      <c r="B9" s="45"/>
      <c r="C9" s="45"/>
      <c r="D9" s="45"/>
      <c r="E9" s="45"/>
      <c r="F9" s="160"/>
      <c r="G9" s="45"/>
      <c r="H9" s="45"/>
      <c r="I9" s="76" t="s">
        <v>117</v>
      </c>
    </row>
    <row r="10" spans="1:9" ht="15">
      <c r="A10" s="105"/>
      <c r="B10" s="370" t="s">
        <v>220</v>
      </c>
      <c r="C10" s="45"/>
      <c r="D10" s="45"/>
      <c r="E10" s="45"/>
      <c r="F10" s="160"/>
      <c r="G10" s="45"/>
      <c r="H10" s="45"/>
      <c r="I10" s="76" t="s">
        <v>117</v>
      </c>
    </row>
    <row r="11" spans="1:9" ht="40.5" customHeight="1">
      <c r="A11" s="105"/>
      <c r="B11" s="399"/>
      <c r="C11" s="399"/>
      <c r="D11" s="399"/>
      <c r="E11" s="399"/>
      <c r="F11" s="399"/>
      <c r="G11" s="399"/>
      <c r="H11" s="399"/>
      <c r="I11" s="76" t="s">
        <v>117</v>
      </c>
    </row>
    <row r="12" spans="1:9" ht="14.25">
      <c r="A12" s="105"/>
      <c r="B12" s="45"/>
      <c r="C12" s="45"/>
      <c r="D12" s="45"/>
      <c r="E12" s="45"/>
      <c r="F12" s="160"/>
      <c r="G12" s="45"/>
      <c r="H12" s="45"/>
      <c r="I12" s="76" t="s">
        <v>117</v>
      </c>
    </row>
    <row r="13" spans="1:9" ht="14.25">
      <c r="A13" s="105" t="s">
        <v>181</v>
      </c>
      <c r="B13" s="45" t="s">
        <v>221</v>
      </c>
      <c r="C13" s="45"/>
      <c r="D13" s="45"/>
      <c r="E13" s="45"/>
      <c r="F13" s="160"/>
      <c r="G13" s="45"/>
      <c r="H13" s="45"/>
      <c r="I13" s="76" t="s">
        <v>117</v>
      </c>
    </row>
    <row r="14" spans="1:9" ht="25.5">
      <c r="A14" s="205" t="s">
        <v>9</v>
      </c>
      <c r="B14" s="397" t="s">
        <v>10</v>
      </c>
      <c r="C14" s="397"/>
      <c r="D14" s="397"/>
      <c r="E14" s="397"/>
      <c r="F14" s="397"/>
      <c r="G14" s="397"/>
      <c r="H14" s="398"/>
      <c r="I14" s="76" t="s">
        <v>117</v>
      </c>
    </row>
    <row r="15" spans="1:9" ht="12.75">
      <c r="A15" s="206">
        <f>IF(B15&lt;&gt;"",1,0)</f>
        <v>0</v>
      </c>
      <c r="B15" s="402"/>
      <c r="C15" s="402"/>
      <c r="D15" s="402"/>
      <c r="E15" s="402"/>
      <c r="F15" s="402"/>
      <c r="G15" s="402"/>
      <c r="H15" s="403"/>
      <c r="I15" s="76" t="str">
        <f>IF(A15&lt;&gt;"","Для друку","")</f>
        <v>Для друку</v>
      </c>
    </row>
    <row r="16" spans="1:9" ht="12.75">
      <c r="A16" s="207">
        <f>IF(B16&lt;&gt;"",A15+1,0)</f>
        <v>0</v>
      </c>
      <c r="B16" s="392"/>
      <c r="C16" s="392"/>
      <c r="D16" s="392"/>
      <c r="E16" s="392"/>
      <c r="F16" s="392"/>
      <c r="G16" s="392"/>
      <c r="H16" s="393"/>
      <c r="I16" s="76" t="str">
        <f>IF(A16&lt;&gt;"","Для друку","")</f>
        <v>Для друку</v>
      </c>
    </row>
    <row r="17" spans="1:9" ht="12.75">
      <c r="A17" s="207">
        <f>IF(B17&lt;&gt;"",A16+1,0)</f>
        <v>0</v>
      </c>
      <c r="B17" s="392"/>
      <c r="C17" s="392"/>
      <c r="D17" s="392"/>
      <c r="E17" s="392"/>
      <c r="F17" s="392"/>
      <c r="G17" s="392"/>
      <c r="H17" s="393"/>
      <c r="I17" s="76" t="str">
        <f>IF(A17&lt;&gt;"","Для друку","")</f>
        <v>Для друку</v>
      </c>
    </row>
    <row r="18" spans="1:9" ht="12.75">
      <c r="A18" s="207">
        <f>IF(B18&lt;&gt;"",A17+1,0)</f>
        <v>0</v>
      </c>
      <c r="B18" s="392"/>
      <c r="C18" s="392"/>
      <c r="D18" s="392"/>
      <c r="E18" s="392"/>
      <c r="F18" s="392"/>
      <c r="G18" s="392"/>
      <c r="H18" s="393"/>
      <c r="I18" s="76" t="str">
        <f>IF(A18&lt;&gt;"","Для друку","")</f>
        <v>Для друку</v>
      </c>
    </row>
    <row r="19" spans="1:9" ht="12.75">
      <c r="A19" s="208">
        <f>IF(B19&lt;&gt;"",A18+1,0)</f>
        <v>0</v>
      </c>
      <c r="B19" s="404"/>
      <c r="C19" s="404"/>
      <c r="D19" s="404"/>
      <c r="E19" s="404"/>
      <c r="F19" s="404"/>
      <c r="G19" s="404"/>
      <c r="H19" s="405"/>
      <c r="I19" s="76" t="str">
        <f>IF(A19&lt;&gt;"","Для друку","")</f>
        <v>Для друку</v>
      </c>
    </row>
    <row r="21" spans="1:9" ht="14.25">
      <c r="A21" s="105" t="s">
        <v>183</v>
      </c>
      <c r="B21" s="45" t="s">
        <v>182</v>
      </c>
      <c r="C21" s="45"/>
      <c r="D21" s="45"/>
      <c r="E21" s="45"/>
      <c r="F21" s="160"/>
      <c r="G21" s="45"/>
      <c r="H21" s="45"/>
      <c r="I21" s="76" t="s">
        <v>117</v>
      </c>
    </row>
    <row r="22" spans="1:9" ht="35.25" customHeight="1">
      <c r="A22" s="105"/>
      <c r="B22" s="399"/>
      <c r="C22" s="399"/>
      <c r="D22" s="399"/>
      <c r="E22" s="399"/>
      <c r="F22" s="399"/>
      <c r="G22" s="399"/>
      <c r="H22" s="399"/>
      <c r="I22" s="76" t="s">
        <v>117</v>
      </c>
    </row>
  </sheetData>
  <sheetProtection/>
  <autoFilter ref="I1:I19"/>
  <mergeCells count="18">
    <mergeCell ref="B2:E2"/>
    <mergeCell ref="B4:E4"/>
    <mergeCell ref="B3:E3"/>
    <mergeCell ref="B22:H22"/>
    <mergeCell ref="B15:H15"/>
    <mergeCell ref="B16:H16"/>
    <mergeCell ref="B17:H17"/>
    <mergeCell ref="B19:H19"/>
    <mergeCell ref="A1:H1"/>
    <mergeCell ref="G2:H2"/>
    <mergeCell ref="B18:H18"/>
    <mergeCell ref="B5:E5"/>
    <mergeCell ref="G5:H5"/>
    <mergeCell ref="G4:H4"/>
    <mergeCell ref="B14:H14"/>
    <mergeCell ref="B8:H8"/>
    <mergeCell ref="B11:H11"/>
    <mergeCell ref="G3:H3"/>
  </mergeCells>
  <printOptions/>
  <pageMargins left="0.2755905511811024" right="0.2755905511811024" top="0.5118110236220472" bottom="0.38" header="0.5118110236220472" footer="0.3"/>
  <pageSetup blackAndWhite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R30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8.28125" style="196" customWidth="1"/>
    <col min="2" max="2" width="32.140625" style="196" customWidth="1"/>
    <col min="3" max="17" width="11.28125" style="196" customWidth="1"/>
    <col min="18" max="16384" width="9.140625" style="196" customWidth="1"/>
  </cols>
  <sheetData>
    <row r="1" spans="1:18" s="166" customFormat="1" ht="15.75">
      <c r="A1" s="371" t="s">
        <v>184</v>
      </c>
      <c r="B1" s="371" t="str">
        <f>"Надходження для виконання бюджетної програми у "&amp;Параметри!B3&amp;"-"&amp;Параметри!F3&amp;" роках"</f>
        <v>Надходження для виконання бюджетної програми у 2011-2015 роках</v>
      </c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76" t="s">
        <v>117</v>
      </c>
    </row>
    <row r="2" spans="1:18" s="167" customFormat="1" ht="26.25" customHeight="1">
      <c r="A2" s="384" t="s">
        <v>31</v>
      </c>
      <c r="B2" s="384" t="s">
        <v>59</v>
      </c>
      <c r="C2" s="406" t="str">
        <f>Параметри!$B$5</f>
        <v>2011 (Звіт)</v>
      </c>
      <c r="D2" s="407"/>
      <c r="E2" s="408"/>
      <c r="F2" s="406" t="str">
        <f>Параметри!$C$5</f>
        <v>2012 (Затверджено на рік)</v>
      </c>
      <c r="G2" s="407"/>
      <c r="H2" s="408"/>
      <c r="I2" s="406" t="str">
        <f>Параметри!$D$5</f>
        <v>2013 (Проект)</v>
      </c>
      <c r="J2" s="407"/>
      <c r="K2" s="408"/>
      <c r="L2" s="406" t="str">
        <f>Параметри!$E$5</f>
        <v>2014 (Прогноз)</v>
      </c>
      <c r="M2" s="407"/>
      <c r="N2" s="408"/>
      <c r="O2" s="406" t="str">
        <f>Параметри!$F$5</f>
        <v>2015 (Прогноз)</v>
      </c>
      <c r="P2" s="407"/>
      <c r="Q2" s="408"/>
      <c r="R2" s="76" t="s">
        <v>117</v>
      </c>
    </row>
    <row r="3" spans="1:18" s="167" customFormat="1" ht="12.75" customHeight="1">
      <c r="A3" s="385"/>
      <c r="B3" s="385"/>
      <c r="C3" s="409" t="s">
        <v>43</v>
      </c>
      <c r="D3" s="382" t="s">
        <v>42</v>
      </c>
      <c r="E3" s="168" t="s">
        <v>48</v>
      </c>
      <c r="F3" s="409" t="s">
        <v>43</v>
      </c>
      <c r="G3" s="382" t="s">
        <v>42</v>
      </c>
      <c r="H3" s="168" t="s">
        <v>48</v>
      </c>
      <c r="I3" s="409" t="s">
        <v>43</v>
      </c>
      <c r="J3" s="382" t="s">
        <v>42</v>
      </c>
      <c r="K3" s="168" t="s">
        <v>48</v>
      </c>
      <c r="L3" s="409" t="s">
        <v>43</v>
      </c>
      <c r="M3" s="382" t="s">
        <v>42</v>
      </c>
      <c r="N3" s="168" t="s">
        <v>48</v>
      </c>
      <c r="O3" s="409" t="s">
        <v>43</v>
      </c>
      <c r="P3" s="382" t="s">
        <v>42</v>
      </c>
      <c r="Q3" s="168" t="s">
        <v>48</v>
      </c>
      <c r="R3" s="76" t="s">
        <v>117</v>
      </c>
    </row>
    <row r="4" spans="1:18" s="167" customFormat="1" ht="12.75">
      <c r="A4" s="386"/>
      <c r="B4" s="386"/>
      <c r="C4" s="381"/>
      <c r="D4" s="383"/>
      <c r="E4" s="169" t="s">
        <v>47</v>
      </c>
      <c r="F4" s="381"/>
      <c r="G4" s="383"/>
      <c r="H4" s="169" t="s">
        <v>46</v>
      </c>
      <c r="I4" s="381"/>
      <c r="J4" s="383"/>
      <c r="K4" s="169" t="s">
        <v>51</v>
      </c>
      <c r="L4" s="381"/>
      <c r="M4" s="383"/>
      <c r="N4" s="169" t="s">
        <v>63</v>
      </c>
      <c r="O4" s="381"/>
      <c r="P4" s="383"/>
      <c r="Q4" s="169" t="s">
        <v>64</v>
      </c>
      <c r="R4" s="76" t="s">
        <v>117</v>
      </c>
    </row>
    <row r="5" spans="1:18" s="167" customFormat="1" ht="12.75">
      <c r="A5" s="209">
        <v>1</v>
      </c>
      <c r="B5" s="210">
        <f aca="true" t="shared" si="0" ref="B5:Q5">A5+1</f>
        <v>2</v>
      </c>
      <c r="C5" s="211">
        <f t="shared" si="0"/>
        <v>3</v>
      </c>
      <c r="D5" s="212">
        <f t="shared" si="0"/>
        <v>4</v>
      </c>
      <c r="E5" s="213">
        <f t="shared" si="0"/>
        <v>5</v>
      </c>
      <c r="F5" s="211">
        <f t="shared" si="0"/>
        <v>6</v>
      </c>
      <c r="G5" s="212">
        <f t="shared" si="0"/>
        <v>7</v>
      </c>
      <c r="H5" s="213">
        <f t="shared" si="0"/>
        <v>8</v>
      </c>
      <c r="I5" s="211">
        <f t="shared" si="0"/>
        <v>9</v>
      </c>
      <c r="J5" s="212">
        <f t="shared" si="0"/>
        <v>10</v>
      </c>
      <c r="K5" s="213">
        <f t="shared" si="0"/>
        <v>11</v>
      </c>
      <c r="L5" s="211">
        <f t="shared" si="0"/>
        <v>12</v>
      </c>
      <c r="M5" s="212">
        <f t="shared" si="0"/>
        <v>13</v>
      </c>
      <c r="N5" s="213">
        <f t="shared" si="0"/>
        <v>14</v>
      </c>
      <c r="O5" s="211">
        <f t="shared" si="0"/>
        <v>15</v>
      </c>
      <c r="P5" s="212">
        <f t="shared" si="0"/>
        <v>16</v>
      </c>
      <c r="Q5" s="213">
        <f t="shared" si="0"/>
        <v>17</v>
      </c>
      <c r="R5" s="76" t="s">
        <v>117</v>
      </c>
    </row>
    <row r="6" spans="1:18" s="167" customFormat="1" ht="25.5">
      <c r="A6" s="170"/>
      <c r="B6" s="171" t="s">
        <v>58</v>
      </c>
      <c r="C6" s="155"/>
      <c r="D6" s="172" t="s">
        <v>30</v>
      </c>
      <c r="E6" s="173">
        <f aca="true" t="shared" si="1" ref="E6:E27">SUM(C6:D6)</f>
        <v>0</v>
      </c>
      <c r="F6" s="155"/>
      <c r="G6" s="172" t="s">
        <v>30</v>
      </c>
      <c r="H6" s="173">
        <f aca="true" t="shared" si="2" ref="H6:H12">SUM(F6:G6)</f>
        <v>0</v>
      </c>
      <c r="I6" s="155"/>
      <c r="J6" s="172" t="s">
        <v>30</v>
      </c>
      <c r="K6" s="173">
        <f aca="true" t="shared" si="3" ref="K6:K12">SUM(I6:J6)</f>
        <v>0</v>
      </c>
      <c r="L6" s="155"/>
      <c r="M6" s="172" t="s">
        <v>30</v>
      </c>
      <c r="N6" s="173">
        <f aca="true" t="shared" si="4" ref="N6:N12">SUM(L6:M6)</f>
        <v>0</v>
      </c>
      <c r="O6" s="155"/>
      <c r="P6" s="172" t="s">
        <v>30</v>
      </c>
      <c r="Q6" s="173">
        <f aca="true" t="shared" si="5" ref="Q6:Q12">SUM(O6:P6)</f>
        <v>0</v>
      </c>
      <c r="R6" s="76">
        <f>IF(OR(E6&lt;&gt;0,H6&lt;&gt;0,K6&lt;&gt;0,N6&lt;&gt;0,Q6&lt;&gt;0),"Для друку","")</f>
      </c>
    </row>
    <row r="7" spans="1:18" s="167" customFormat="1" ht="38.25">
      <c r="A7" s="174">
        <v>25010100</v>
      </c>
      <c r="B7" s="175" t="s">
        <v>65</v>
      </c>
      <c r="C7" s="176" t="s">
        <v>30</v>
      </c>
      <c r="D7" s="156"/>
      <c r="E7" s="177">
        <f t="shared" si="1"/>
        <v>0</v>
      </c>
      <c r="F7" s="176" t="s">
        <v>30</v>
      </c>
      <c r="G7" s="156"/>
      <c r="H7" s="177">
        <f t="shared" si="2"/>
        <v>0</v>
      </c>
      <c r="I7" s="176" t="s">
        <v>30</v>
      </c>
      <c r="J7" s="156"/>
      <c r="K7" s="177">
        <f t="shared" si="3"/>
        <v>0</v>
      </c>
      <c r="L7" s="176" t="s">
        <v>30</v>
      </c>
      <c r="M7" s="156"/>
      <c r="N7" s="177">
        <f t="shared" si="4"/>
        <v>0</v>
      </c>
      <c r="O7" s="176" t="s">
        <v>30</v>
      </c>
      <c r="P7" s="156"/>
      <c r="Q7" s="177">
        <f t="shared" si="5"/>
        <v>0</v>
      </c>
      <c r="R7" s="76">
        <f aca="true" t="shared" si="6" ref="R7:R30">IF(OR(E7&lt;&gt;0,H7&lt;&gt;0,K7&lt;&gt;0,N7&lt;&gt;0,Q7&lt;&gt;0),"Для друку","")</f>
      </c>
    </row>
    <row r="8" spans="1:18" s="167" customFormat="1" ht="25.5">
      <c r="A8" s="174">
        <v>25010200</v>
      </c>
      <c r="B8" s="175" t="s">
        <v>66</v>
      </c>
      <c r="C8" s="176" t="s">
        <v>30</v>
      </c>
      <c r="D8" s="156"/>
      <c r="E8" s="177">
        <f t="shared" si="1"/>
        <v>0</v>
      </c>
      <c r="F8" s="176" t="s">
        <v>30</v>
      </c>
      <c r="G8" s="156"/>
      <c r="H8" s="177">
        <f t="shared" si="2"/>
        <v>0</v>
      </c>
      <c r="I8" s="176" t="s">
        <v>30</v>
      </c>
      <c r="J8" s="156"/>
      <c r="K8" s="177">
        <f t="shared" si="3"/>
        <v>0</v>
      </c>
      <c r="L8" s="176" t="s">
        <v>30</v>
      </c>
      <c r="M8" s="156"/>
      <c r="N8" s="177">
        <f t="shared" si="4"/>
        <v>0</v>
      </c>
      <c r="O8" s="176" t="s">
        <v>30</v>
      </c>
      <c r="P8" s="156"/>
      <c r="Q8" s="177">
        <f t="shared" si="5"/>
        <v>0</v>
      </c>
      <c r="R8" s="76">
        <f t="shared" si="6"/>
      </c>
    </row>
    <row r="9" spans="1:18" s="167" customFormat="1" ht="25.5">
      <c r="A9" s="174">
        <v>25010300</v>
      </c>
      <c r="B9" s="175" t="s">
        <v>57</v>
      </c>
      <c r="C9" s="176" t="s">
        <v>30</v>
      </c>
      <c r="D9" s="156"/>
      <c r="E9" s="177">
        <f t="shared" si="1"/>
        <v>0</v>
      </c>
      <c r="F9" s="176" t="s">
        <v>30</v>
      </c>
      <c r="G9" s="156"/>
      <c r="H9" s="177">
        <f t="shared" si="2"/>
        <v>0</v>
      </c>
      <c r="I9" s="176" t="s">
        <v>30</v>
      </c>
      <c r="J9" s="156"/>
      <c r="K9" s="177">
        <f t="shared" si="3"/>
        <v>0</v>
      </c>
      <c r="L9" s="176" t="s">
        <v>30</v>
      </c>
      <c r="M9" s="156"/>
      <c r="N9" s="177">
        <f t="shared" si="4"/>
        <v>0</v>
      </c>
      <c r="O9" s="176" t="s">
        <v>30</v>
      </c>
      <c r="P9" s="156"/>
      <c r="Q9" s="177">
        <f t="shared" si="5"/>
        <v>0</v>
      </c>
      <c r="R9" s="76">
        <f t="shared" si="6"/>
      </c>
    </row>
    <row r="10" spans="1:18" s="167" customFormat="1" ht="38.25">
      <c r="A10" s="174">
        <v>25010400</v>
      </c>
      <c r="B10" s="175" t="s">
        <v>67</v>
      </c>
      <c r="C10" s="176" t="s">
        <v>30</v>
      </c>
      <c r="D10" s="156"/>
      <c r="E10" s="177">
        <f t="shared" si="1"/>
        <v>0</v>
      </c>
      <c r="F10" s="176" t="s">
        <v>30</v>
      </c>
      <c r="G10" s="156"/>
      <c r="H10" s="177">
        <f t="shared" si="2"/>
        <v>0</v>
      </c>
      <c r="I10" s="176" t="s">
        <v>30</v>
      </c>
      <c r="J10" s="156"/>
      <c r="K10" s="177">
        <f t="shared" si="3"/>
        <v>0</v>
      </c>
      <c r="L10" s="176" t="s">
        <v>30</v>
      </c>
      <c r="M10" s="156"/>
      <c r="N10" s="177">
        <f t="shared" si="4"/>
        <v>0</v>
      </c>
      <c r="O10" s="176" t="s">
        <v>30</v>
      </c>
      <c r="P10" s="156"/>
      <c r="Q10" s="177">
        <f t="shared" si="5"/>
        <v>0</v>
      </c>
      <c r="R10" s="76">
        <f t="shared" si="6"/>
      </c>
    </row>
    <row r="11" spans="1:18" s="167" customFormat="1" ht="12.75">
      <c r="A11" s="174">
        <v>25020110</v>
      </c>
      <c r="B11" s="175" t="s">
        <v>56</v>
      </c>
      <c r="C11" s="176" t="s">
        <v>30</v>
      </c>
      <c r="D11" s="156"/>
      <c r="E11" s="177">
        <f t="shared" si="1"/>
        <v>0</v>
      </c>
      <c r="F11" s="176" t="s">
        <v>30</v>
      </c>
      <c r="G11" s="156"/>
      <c r="H11" s="177">
        <f t="shared" si="2"/>
        <v>0</v>
      </c>
      <c r="I11" s="176" t="s">
        <v>30</v>
      </c>
      <c r="J11" s="156"/>
      <c r="K11" s="177">
        <f t="shared" si="3"/>
        <v>0</v>
      </c>
      <c r="L11" s="176" t="s">
        <v>30</v>
      </c>
      <c r="M11" s="156"/>
      <c r="N11" s="177">
        <f t="shared" si="4"/>
        <v>0</v>
      </c>
      <c r="O11" s="176" t="s">
        <v>30</v>
      </c>
      <c r="P11" s="156"/>
      <c r="Q11" s="177">
        <f t="shared" si="5"/>
        <v>0</v>
      </c>
      <c r="R11" s="76">
        <f t="shared" si="6"/>
      </c>
    </row>
    <row r="12" spans="1:18" s="167" customFormat="1" ht="63.75">
      <c r="A12" s="174">
        <v>25020200</v>
      </c>
      <c r="B12" s="178" t="s">
        <v>68</v>
      </c>
      <c r="C12" s="176" t="s">
        <v>30</v>
      </c>
      <c r="D12" s="156"/>
      <c r="E12" s="177">
        <f>SUM(C12:D12)</f>
        <v>0</v>
      </c>
      <c r="F12" s="176" t="s">
        <v>30</v>
      </c>
      <c r="G12" s="156"/>
      <c r="H12" s="177">
        <f t="shared" si="2"/>
        <v>0</v>
      </c>
      <c r="I12" s="176" t="s">
        <v>30</v>
      </c>
      <c r="J12" s="156"/>
      <c r="K12" s="177">
        <f t="shared" si="3"/>
        <v>0</v>
      </c>
      <c r="L12" s="176" t="s">
        <v>30</v>
      </c>
      <c r="M12" s="156"/>
      <c r="N12" s="177">
        <f t="shared" si="4"/>
        <v>0</v>
      </c>
      <c r="O12" s="176" t="s">
        <v>30</v>
      </c>
      <c r="P12" s="156"/>
      <c r="Q12" s="177">
        <f t="shared" si="5"/>
        <v>0</v>
      </c>
      <c r="R12" s="76">
        <f t="shared" si="6"/>
      </c>
    </row>
    <row r="13" spans="1:18" s="167" customFormat="1" ht="12.75">
      <c r="A13" s="174">
        <v>401201</v>
      </c>
      <c r="B13" s="178" t="s">
        <v>78</v>
      </c>
      <c r="C13" s="176" t="s">
        <v>30</v>
      </c>
      <c r="D13" s="156"/>
      <c r="E13" s="177">
        <f t="shared" si="1"/>
        <v>0</v>
      </c>
      <c r="F13" s="176" t="s">
        <v>30</v>
      </c>
      <c r="G13" s="156"/>
      <c r="H13" s="177">
        <f aca="true" t="shared" si="7" ref="H13:H27">SUM(F13:G13)</f>
        <v>0</v>
      </c>
      <c r="I13" s="176" t="s">
        <v>30</v>
      </c>
      <c r="J13" s="156"/>
      <c r="K13" s="177">
        <f aca="true" t="shared" si="8" ref="K13:K27">SUM(I13:J13)</f>
        <v>0</v>
      </c>
      <c r="L13" s="176" t="s">
        <v>30</v>
      </c>
      <c r="M13" s="156"/>
      <c r="N13" s="177">
        <f aca="true" t="shared" si="9" ref="N13:N27">SUM(L13:M13)</f>
        <v>0</v>
      </c>
      <c r="O13" s="176" t="s">
        <v>30</v>
      </c>
      <c r="P13" s="156"/>
      <c r="Q13" s="177">
        <f aca="true" t="shared" si="10" ref="Q13:Q27">SUM(O13:P13)</f>
        <v>0</v>
      </c>
      <c r="R13" s="76">
        <f t="shared" si="6"/>
      </c>
    </row>
    <row r="14" spans="1:18" s="167" customFormat="1" ht="25.5">
      <c r="A14" s="174"/>
      <c r="B14" s="178" t="s">
        <v>69</v>
      </c>
      <c r="C14" s="176" t="s">
        <v>30</v>
      </c>
      <c r="D14" s="179">
        <f>SUM(D15:D19)</f>
        <v>0</v>
      </c>
      <c r="E14" s="177">
        <f t="shared" si="1"/>
        <v>0</v>
      </c>
      <c r="F14" s="176" t="s">
        <v>30</v>
      </c>
      <c r="G14" s="179">
        <f>SUM(G15:G19)</f>
        <v>0</v>
      </c>
      <c r="H14" s="177">
        <f t="shared" si="7"/>
        <v>0</v>
      </c>
      <c r="I14" s="176" t="s">
        <v>30</v>
      </c>
      <c r="J14" s="179">
        <f>SUM(J15:J19)</f>
        <v>0</v>
      </c>
      <c r="K14" s="177">
        <f t="shared" si="8"/>
        <v>0</v>
      </c>
      <c r="L14" s="176" t="s">
        <v>30</v>
      </c>
      <c r="M14" s="179">
        <f>SUM(M15:M19)</f>
        <v>0</v>
      </c>
      <c r="N14" s="177">
        <f t="shared" si="9"/>
        <v>0</v>
      </c>
      <c r="O14" s="176" t="s">
        <v>30</v>
      </c>
      <c r="P14" s="179">
        <f>SUM(P15:P19)</f>
        <v>0</v>
      </c>
      <c r="Q14" s="177">
        <f t="shared" si="10"/>
        <v>0</v>
      </c>
      <c r="R14" s="76">
        <f t="shared" si="6"/>
      </c>
    </row>
    <row r="15" spans="1:18" s="167" customFormat="1" ht="24.75" customHeight="1">
      <c r="A15" s="157"/>
      <c r="B15" s="153" t="s">
        <v>70</v>
      </c>
      <c r="C15" s="176" t="s">
        <v>30</v>
      </c>
      <c r="D15" s="156"/>
      <c r="E15" s="177">
        <f t="shared" si="1"/>
        <v>0</v>
      </c>
      <c r="F15" s="176" t="s">
        <v>30</v>
      </c>
      <c r="G15" s="156"/>
      <c r="H15" s="177">
        <f t="shared" si="7"/>
        <v>0</v>
      </c>
      <c r="I15" s="176" t="s">
        <v>30</v>
      </c>
      <c r="J15" s="156"/>
      <c r="K15" s="177">
        <f t="shared" si="8"/>
        <v>0</v>
      </c>
      <c r="L15" s="176" t="s">
        <v>30</v>
      </c>
      <c r="M15" s="156"/>
      <c r="N15" s="177">
        <f t="shared" si="9"/>
        <v>0</v>
      </c>
      <c r="O15" s="176" t="s">
        <v>30</v>
      </c>
      <c r="P15" s="156"/>
      <c r="Q15" s="177">
        <f t="shared" si="10"/>
        <v>0</v>
      </c>
      <c r="R15" s="76">
        <f t="shared" si="6"/>
      </c>
    </row>
    <row r="16" spans="1:18" s="167" customFormat="1" ht="24.75" customHeight="1">
      <c r="A16" s="157"/>
      <c r="B16" s="154" t="s">
        <v>52</v>
      </c>
      <c r="C16" s="176" t="s">
        <v>30</v>
      </c>
      <c r="D16" s="156"/>
      <c r="E16" s="177">
        <f t="shared" si="1"/>
        <v>0</v>
      </c>
      <c r="F16" s="176" t="s">
        <v>30</v>
      </c>
      <c r="G16" s="156"/>
      <c r="H16" s="177">
        <f t="shared" si="7"/>
        <v>0</v>
      </c>
      <c r="I16" s="176" t="s">
        <v>30</v>
      </c>
      <c r="J16" s="156"/>
      <c r="K16" s="177">
        <f t="shared" si="8"/>
        <v>0</v>
      </c>
      <c r="L16" s="176" t="s">
        <v>30</v>
      </c>
      <c r="M16" s="156"/>
      <c r="N16" s="177">
        <f t="shared" si="9"/>
        <v>0</v>
      </c>
      <c r="O16" s="176" t="s">
        <v>30</v>
      </c>
      <c r="P16" s="156"/>
      <c r="Q16" s="177">
        <f t="shared" si="10"/>
        <v>0</v>
      </c>
      <c r="R16" s="76">
        <f t="shared" si="6"/>
      </c>
    </row>
    <row r="17" spans="1:18" s="167" customFormat="1" ht="24.75" customHeight="1">
      <c r="A17" s="157"/>
      <c r="B17" s="154" t="s">
        <v>52</v>
      </c>
      <c r="C17" s="176" t="s">
        <v>30</v>
      </c>
      <c r="D17" s="156"/>
      <c r="E17" s="177">
        <f t="shared" si="1"/>
        <v>0</v>
      </c>
      <c r="F17" s="176" t="s">
        <v>30</v>
      </c>
      <c r="G17" s="156"/>
      <c r="H17" s="177">
        <f t="shared" si="7"/>
        <v>0</v>
      </c>
      <c r="I17" s="176" t="s">
        <v>30</v>
      </c>
      <c r="J17" s="156"/>
      <c r="K17" s="177">
        <f t="shared" si="8"/>
        <v>0</v>
      </c>
      <c r="L17" s="176" t="s">
        <v>30</v>
      </c>
      <c r="M17" s="156"/>
      <c r="N17" s="177">
        <f t="shared" si="9"/>
        <v>0</v>
      </c>
      <c r="O17" s="176" t="s">
        <v>30</v>
      </c>
      <c r="P17" s="156"/>
      <c r="Q17" s="177">
        <f t="shared" si="10"/>
        <v>0</v>
      </c>
      <c r="R17" s="76">
        <f t="shared" si="6"/>
      </c>
    </row>
    <row r="18" spans="1:18" s="167" customFormat="1" ht="24.75" customHeight="1">
      <c r="A18" s="157"/>
      <c r="B18" s="154" t="s">
        <v>52</v>
      </c>
      <c r="C18" s="176" t="s">
        <v>30</v>
      </c>
      <c r="D18" s="156"/>
      <c r="E18" s="177">
        <f t="shared" si="1"/>
        <v>0</v>
      </c>
      <c r="F18" s="176" t="s">
        <v>30</v>
      </c>
      <c r="G18" s="156"/>
      <c r="H18" s="177">
        <f t="shared" si="7"/>
        <v>0</v>
      </c>
      <c r="I18" s="176" t="s">
        <v>30</v>
      </c>
      <c r="J18" s="156"/>
      <c r="K18" s="177">
        <f t="shared" si="8"/>
        <v>0</v>
      </c>
      <c r="L18" s="176" t="s">
        <v>30</v>
      </c>
      <c r="M18" s="156"/>
      <c r="N18" s="177">
        <f t="shared" si="9"/>
        <v>0</v>
      </c>
      <c r="O18" s="176" t="s">
        <v>30</v>
      </c>
      <c r="P18" s="156"/>
      <c r="Q18" s="177">
        <f t="shared" si="10"/>
        <v>0</v>
      </c>
      <c r="R18" s="76">
        <f t="shared" si="6"/>
      </c>
    </row>
    <row r="19" spans="1:18" s="167" customFormat="1" ht="24.75" customHeight="1">
      <c r="A19" s="157"/>
      <c r="B19" s="154" t="s">
        <v>52</v>
      </c>
      <c r="C19" s="176" t="s">
        <v>30</v>
      </c>
      <c r="D19" s="156"/>
      <c r="E19" s="177">
        <f t="shared" si="1"/>
        <v>0</v>
      </c>
      <c r="F19" s="176" t="s">
        <v>30</v>
      </c>
      <c r="G19" s="156"/>
      <c r="H19" s="177">
        <f t="shared" si="7"/>
        <v>0</v>
      </c>
      <c r="I19" s="176" t="s">
        <v>30</v>
      </c>
      <c r="J19" s="156"/>
      <c r="K19" s="177">
        <f t="shared" si="8"/>
        <v>0</v>
      </c>
      <c r="L19" s="176" t="s">
        <v>30</v>
      </c>
      <c r="M19" s="156"/>
      <c r="N19" s="177">
        <f t="shared" si="9"/>
        <v>0</v>
      </c>
      <c r="O19" s="176" t="s">
        <v>30</v>
      </c>
      <c r="P19" s="156"/>
      <c r="Q19" s="177">
        <f t="shared" si="10"/>
        <v>0</v>
      </c>
      <c r="R19" s="76">
        <f t="shared" si="6"/>
      </c>
    </row>
    <row r="20" spans="1:18" s="167" customFormat="1" ht="12.75">
      <c r="A20" s="180"/>
      <c r="B20" s="181" t="s">
        <v>71</v>
      </c>
      <c r="C20" s="182">
        <f>SUM(C6:C14)</f>
        <v>0</v>
      </c>
      <c r="D20" s="182">
        <f>SUM(D6:D14)</f>
        <v>0</v>
      </c>
      <c r="E20" s="183">
        <f t="shared" si="1"/>
        <v>0</v>
      </c>
      <c r="F20" s="182">
        <f>SUM(F6:F14)</f>
        <v>0</v>
      </c>
      <c r="G20" s="182">
        <f>SUM(G6:G14)</f>
        <v>0</v>
      </c>
      <c r="H20" s="183">
        <f t="shared" si="7"/>
        <v>0</v>
      </c>
      <c r="I20" s="182">
        <f>SUM(I6:I14)</f>
        <v>0</v>
      </c>
      <c r="J20" s="182">
        <f>SUM(J6:J14)</f>
        <v>0</v>
      </c>
      <c r="K20" s="183">
        <f t="shared" si="8"/>
        <v>0</v>
      </c>
      <c r="L20" s="182">
        <f>SUM(L6:L14)</f>
        <v>0</v>
      </c>
      <c r="M20" s="182">
        <f>SUM(M6:M14)</f>
        <v>0</v>
      </c>
      <c r="N20" s="183">
        <f t="shared" si="9"/>
        <v>0</v>
      </c>
      <c r="O20" s="182">
        <f>SUM(O6:O14)</f>
        <v>0</v>
      </c>
      <c r="P20" s="182">
        <f>SUM(P6:P14)</f>
        <v>0</v>
      </c>
      <c r="Q20" s="183">
        <f t="shared" si="10"/>
        <v>0</v>
      </c>
      <c r="R20" s="76">
        <f t="shared" si="6"/>
      </c>
    </row>
    <row r="21" spans="1:18" s="167" customFormat="1" ht="25.5">
      <c r="A21" s="174"/>
      <c r="B21" s="178" t="s">
        <v>72</v>
      </c>
      <c r="C21" s="176" t="s">
        <v>30</v>
      </c>
      <c r="D21" s="156"/>
      <c r="E21" s="177">
        <f t="shared" si="1"/>
        <v>0</v>
      </c>
      <c r="F21" s="176" t="s">
        <v>30</v>
      </c>
      <c r="G21" s="156"/>
      <c r="H21" s="177">
        <f t="shared" si="7"/>
        <v>0</v>
      </c>
      <c r="I21" s="176" t="s">
        <v>30</v>
      </c>
      <c r="J21" s="156"/>
      <c r="K21" s="177">
        <f t="shared" si="8"/>
        <v>0</v>
      </c>
      <c r="L21" s="176" t="s">
        <v>30</v>
      </c>
      <c r="M21" s="156"/>
      <c r="N21" s="177">
        <f t="shared" si="9"/>
        <v>0</v>
      </c>
      <c r="O21" s="176" t="s">
        <v>30</v>
      </c>
      <c r="P21" s="156"/>
      <c r="Q21" s="177">
        <f t="shared" si="10"/>
        <v>0</v>
      </c>
      <c r="R21" s="76">
        <f t="shared" si="6"/>
      </c>
    </row>
    <row r="22" spans="1:18" s="167" customFormat="1" ht="38.25">
      <c r="A22" s="174"/>
      <c r="B22" s="178" t="s">
        <v>73</v>
      </c>
      <c r="C22" s="176" t="s">
        <v>30</v>
      </c>
      <c r="D22" s="156"/>
      <c r="E22" s="177">
        <f t="shared" si="1"/>
        <v>0</v>
      </c>
      <c r="F22" s="176" t="s">
        <v>30</v>
      </c>
      <c r="G22" s="156"/>
      <c r="H22" s="177">
        <f t="shared" si="7"/>
        <v>0</v>
      </c>
      <c r="I22" s="176" t="s">
        <v>30</v>
      </c>
      <c r="J22" s="156"/>
      <c r="K22" s="177">
        <f t="shared" si="8"/>
        <v>0</v>
      </c>
      <c r="L22" s="176" t="s">
        <v>30</v>
      </c>
      <c r="M22" s="156"/>
      <c r="N22" s="177">
        <f t="shared" si="9"/>
        <v>0</v>
      </c>
      <c r="O22" s="176" t="s">
        <v>30</v>
      </c>
      <c r="P22" s="156"/>
      <c r="Q22" s="177">
        <f t="shared" si="10"/>
        <v>0</v>
      </c>
      <c r="R22" s="76">
        <f t="shared" si="6"/>
      </c>
    </row>
    <row r="23" spans="1:18" s="167" customFormat="1" ht="25.5">
      <c r="A23" s="174"/>
      <c r="B23" s="178" t="s">
        <v>74</v>
      </c>
      <c r="C23" s="176" t="s">
        <v>30</v>
      </c>
      <c r="D23" s="156"/>
      <c r="E23" s="177">
        <f t="shared" si="1"/>
        <v>0</v>
      </c>
      <c r="F23" s="176" t="s">
        <v>30</v>
      </c>
      <c r="G23" s="156"/>
      <c r="H23" s="177">
        <f t="shared" si="7"/>
        <v>0</v>
      </c>
      <c r="I23" s="176" t="s">
        <v>30</v>
      </c>
      <c r="J23" s="156"/>
      <c r="K23" s="177">
        <f t="shared" si="8"/>
        <v>0</v>
      </c>
      <c r="L23" s="176" t="s">
        <v>30</v>
      </c>
      <c r="M23" s="156"/>
      <c r="N23" s="177">
        <f t="shared" si="9"/>
        <v>0</v>
      </c>
      <c r="O23" s="176" t="s">
        <v>30</v>
      </c>
      <c r="P23" s="156"/>
      <c r="Q23" s="177">
        <f t="shared" si="10"/>
        <v>0</v>
      </c>
      <c r="R23" s="76">
        <f t="shared" si="6"/>
      </c>
    </row>
    <row r="24" spans="1:18" s="167" customFormat="1" ht="12.75">
      <c r="A24" s="184"/>
      <c r="B24" s="185" t="s">
        <v>75</v>
      </c>
      <c r="C24" s="186" t="s">
        <v>30</v>
      </c>
      <c r="D24" s="187">
        <f>SUM(D21:D23)</f>
        <v>0</v>
      </c>
      <c r="E24" s="188">
        <f t="shared" si="1"/>
        <v>0</v>
      </c>
      <c r="F24" s="186" t="s">
        <v>30</v>
      </c>
      <c r="G24" s="187">
        <f>SUM(G21:G23)</f>
        <v>0</v>
      </c>
      <c r="H24" s="188">
        <f t="shared" si="7"/>
        <v>0</v>
      </c>
      <c r="I24" s="186" t="s">
        <v>30</v>
      </c>
      <c r="J24" s="187">
        <f>SUM(J21:J23)</f>
        <v>0</v>
      </c>
      <c r="K24" s="188">
        <f t="shared" si="8"/>
        <v>0</v>
      </c>
      <c r="L24" s="186" t="s">
        <v>30</v>
      </c>
      <c r="M24" s="187">
        <f>SUM(M21:M23)</f>
        <v>0</v>
      </c>
      <c r="N24" s="188">
        <f t="shared" si="9"/>
        <v>0</v>
      </c>
      <c r="O24" s="186" t="s">
        <v>30</v>
      </c>
      <c r="P24" s="187">
        <f>SUM(P21:P23)</f>
        <v>0</v>
      </c>
      <c r="Q24" s="188">
        <f t="shared" si="10"/>
        <v>0</v>
      </c>
      <c r="R24" s="76">
        <f t="shared" si="6"/>
      </c>
    </row>
    <row r="25" spans="1:18" s="167" customFormat="1" ht="38.25">
      <c r="A25" s="189"/>
      <c r="B25" s="178" t="s">
        <v>76</v>
      </c>
      <c r="C25" s="176" t="s">
        <v>30</v>
      </c>
      <c r="D25" s="179">
        <f>D26-D27</f>
        <v>0</v>
      </c>
      <c r="E25" s="177">
        <f t="shared" si="1"/>
        <v>0</v>
      </c>
      <c r="F25" s="176" t="s">
        <v>30</v>
      </c>
      <c r="G25" s="179">
        <f>G26-G27</f>
        <v>0</v>
      </c>
      <c r="H25" s="177">
        <f t="shared" si="7"/>
        <v>0</v>
      </c>
      <c r="I25" s="176" t="s">
        <v>30</v>
      </c>
      <c r="J25" s="179">
        <f>J26-J27</f>
        <v>0</v>
      </c>
      <c r="K25" s="177">
        <f t="shared" si="8"/>
        <v>0</v>
      </c>
      <c r="L25" s="176" t="s">
        <v>30</v>
      </c>
      <c r="M25" s="179">
        <f>M26-M27</f>
        <v>0</v>
      </c>
      <c r="N25" s="177">
        <f t="shared" si="9"/>
        <v>0</v>
      </c>
      <c r="O25" s="176" t="s">
        <v>30</v>
      </c>
      <c r="P25" s="179">
        <f>P26-P27</f>
        <v>0</v>
      </c>
      <c r="Q25" s="177">
        <f t="shared" si="10"/>
        <v>0</v>
      </c>
      <c r="R25" s="76">
        <f t="shared" si="6"/>
      </c>
    </row>
    <row r="26" spans="1:18" s="167" customFormat="1" ht="12.75">
      <c r="A26" s="174">
        <v>602100</v>
      </c>
      <c r="B26" s="178" t="s">
        <v>60</v>
      </c>
      <c r="C26" s="176" t="s">
        <v>30</v>
      </c>
      <c r="D26" s="156"/>
      <c r="E26" s="177">
        <f t="shared" si="1"/>
        <v>0</v>
      </c>
      <c r="F26" s="176" t="s">
        <v>30</v>
      </c>
      <c r="G26" s="156"/>
      <c r="H26" s="177">
        <f t="shared" si="7"/>
        <v>0</v>
      </c>
      <c r="I26" s="176" t="s">
        <v>30</v>
      </c>
      <c r="J26" s="156"/>
      <c r="K26" s="177">
        <f t="shared" si="8"/>
        <v>0</v>
      </c>
      <c r="L26" s="176" t="s">
        <v>30</v>
      </c>
      <c r="M26" s="156"/>
      <c r="N26" s="177">
        <f t="shared" si="9"/>
        <v>0</v>
      </c>
      <c r="O26" s="176" t="s">
        <v>30</v>
      </c>
      <c r="P26" s="156"/>
      <c r="Q26" s="177">
        <f t="shared" si="10"/>
        <v>0</v>
      </c>
      <c r="R26" s="76">
        <f t="shared" si="6"/>
      </c>
    </row>
    <row r="27" spans="1:18" s="167" customFormat="1" ht="12.75">
      <c r="A27" s="174">
        <v>602200</v>
      </c>
      <c r="B27" s="178" t="s">
        <v>77</v>
      </c>
      <c r="C27" s="176" t="s">
        <v>30</v>
      </c>
      <c r="D27" s="156"/>
      <c r="E27" s="177">
        <f t="shared" si="1"/>
        <v>0</v>
      </c>
      <c r="F27" s="176" t="s">
        <v>30</v>
      </c>
      <c r="G27" s="156"/>
      <c r="H27" s="177">
        <f t="shared" si="7"/>
        <v>0</v>
      </c>
      <c r="I27" s="176" t="s">
        <v>30</v>
      </c>
      <c r="J27" s="156"/>
      <c r="K27" s="177">
        <f t="shared" si="8"/>
        <v>0</v>
      </c>
      <c r="L27" s="176" t="s">
        <v>30</v>
      </c>
      <c r="M27" s="156"/>
      <c r="N27" s="177">
        <f t="shared" si="9"/>
        <v>0</v>
      </c>
      <c r="O27" s="176" t="s">
        <v>30</v>
      </c>
      <c r="P27" s="156"/>
      <c r="Q27" s="177">
        <f t="shared" si="10"/>
        <v>0</v>
      </c>
      <c r="R27" s="76">
        <f t="shared" si="6"/>
      </c>
    </row>
    <row r="28" spans="1:18" s="167" customFormat="1" ht="12.75">
      <c r="A28" s="174">
        <v>401201</v>
      </c>
      <c r="B28" s="178" t="s">
        <v>78</v>
      </c>
      <c r="C28" s="176" t="s">
        <v>30</v>
      </c>
      <c r="D28" s="156"/>
      <c r="E28" s="177"/>
      <c r="F28" s="176" t="s">
        <v>30</v>
      </c>
      <c r="G28" s="156"/>
      <c r="H28" s="177"/>
      <c r="I28" s="176" t="s">
        <v>30</v>
      </c>
      <c r="J28" s="156"/>
      <c r="K28" s="177"/>
      <c r="L28" s="176" t="s">
        <v>30</v>
      </c>
      <c r="M28" s="156"/>
      <c r="N28" s="177"/>
      <c r="O28" s="176" t="s">
        <v>30</v>
      </c>
      <c r="P28" s="156"/>
      <c r="Q28" s="177"/>
      <c r="R28" s="76">
        <f t="shared" si="6"/>
      </c>
    </row>
    <row r="29" spans="1:18" s="167" customFormat="1" ht="25.5">
      <c r="A29" s="190"/>
      <c r="B29" s="181" t="s">
        <v>79</v>
      </c>
      <c r="C29" s="176" t="s">
        <v>30</v>
      </c>
      <c r="D29" s="182">
        <f>D25+D28</f>
        <v>0</v>
      </c>
      <c r="E29" s="183">
        <f>SUM(C29:D29)</f>
        <v>0</v>
      </c>
      <c r="F29" s="176" t="s">
        <v>30</v>
      </c>
      <c r="G29" s="182">
        <f>G25+G28</f>
        <v>0</v>
      </c>
      <c r="H29" s="183">
        <f>SUM(F29:G29)</f>
        <v>0</v>
      </c>
      <c r="I29" s="176" t="s">
        <v>30</v>
      </c>
      <c r="J29" s="182">
        <f>J25+J28</f>
        <v>0</v>
      </c>
      <c r="K29" s="183">
        <f>SUM(I29:J29)</f>
        <v>0</v>
      </c>
      <c r="L29" s="176" t="s">
        <v>30</v>
      </c>
      <c r="M29" s="182">
        <f>M25+M28</f>
        <v>0</v>
      </c>
      <c r="N29" s="183">
        <f>SUM(L29:M29)</f>
        <v>0</v>
      </c>
      <c r="O29" s="176" t="s">
        <v>30</v>
      </c>
      <c r="P29" s="182">
        <f>P25+P28</f>
        <v>0</v>
      </c>
      <c r="Q29" s="183">
        <f>SUM(O29:P29)</f>
        <v>0</v>
      </c>
      <c r="R29" s="76">
        <f t="shared" si="6"/>
      </c>
    </row>
    <row r="30" spans="1:18" s="167" customFormat="1" ht="12.75">
      <c r="A30" s="191"/>
      <c r="B30" s="192" t="s">
        <v>19</v>
      </c>
      <c r="C30" s="193">
        <f>SUM(C20,C29)</f>
        <v>0</v>
      </c>
      <c r="D30" s="194">
        <f>SUM(D20,D29)-D24</f>
        <v>0</v>
      </c>
      <c r="E30" s="195">
        <f>SUM(E20,E29)-E24</f>
        <v>0</v>
      </c>
      <c r="F30" s="193">
        <f>SUM(F20,F29)</f>
        <v>0</v>
      </c>
      <c r="G30" s="194">
        <f>SUM(G20,G29)-G24</f>
        <v>0</v>
      </c>
      <c r="H30" s="195">
        <f>SUM(H20,H29)-H24</f>
        <v>0</v>
      </c>
      <c r="I30" s="193">
        <f>SUM(I20,I29)</f>
        <v>0</v>
      </c>
      <c r="J30" s="194">
        <f>SUM(J20,J29)-J24</f>
        <v>0</v>
      </c>
      <c r="K30" s="195">
        <f>SUM(K20,K29)-K24</f>
        <v>0</v>
      </c>
      <c r="L30" s="193">
        <f>SUM(L20,L29)</f>
        <v>0</v>
      </c>
      <c r="M30" s="194">
        <f>SUM(M20,M29)-M24</f>
        <v>0</v>
      </c>
      <c r="N30" s="195">
        <f>SUM(N20,N29)-N24</f>
        <v>0</v>
      </c>
      <c r="O30" s="193">
        <f>SUM(O20,O29)</f>
        <v>0</v>
      </c>
      <c r="P30" s="194">
        <f>SUM(P20,P29)-P24</f>
        <v>0</v>
      </c>
      <c r="Q30" s="195">
        <f>SUM(Q20,Q29)-Q24</f>
        <v>0</v>
      </c>
      <c r="R30" s="76">
        <f t="shared" si="6"/>
      </c>
    </row>
  </sheetData>
  <sheetProtection/>
  <autoFilter ref="R1:R30"/>
  <mergeCells count="17">
    <mergeCell ref="A2:A4"/>
    <mergeCell ref="B2:B4"/>
    <mergeCell ref="C2:E2"/>
    <mergeCell ref="F2:H2"/>
    <mergeCell ref="D3:D4"/>
    <mergeCell ref="F3:F4"/>
    <mergeCell ref="G3:G4"/>
    <mergeCell ref="I2:K2"/>
    <mergeCell ref="L2:N2"/>
    <mergeCell ref="O2:Q2"/>
    <mergeCell ref="C3:C4"/>
    <mergeCell ref="J3:J4"/>
    <mergeCell ref="L3:L4"/>
    <mergeCell ref="M3:M4"/>
    <mergeCell ref="O3:O4"/>
    <mergeCell ref="P3:P4"/>
    <mergeCell ref="I3:I4"/>
  </mergeCells>
  <printOptions/>
  <pageMargins left="0.2362204724409449" right="0.1968503937007874" top="0.31496062992125984" bottom="0.5905511811023623" header="0.31496062992125984" footer="0.5118110236220472"/>
  <pageSetup blackAndWhite="1"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R78"/>
  <sheetViews>
    <sheetView zoomScale="115" zoomScaleNormal="115" zoomScalePageLayoutView="0" workbookViewId="0" topLeftCell="A55">
      <selection activeCell="C61" sqref="C61:D61"/>
    </sheetView>
  </sheetViews>
  <sheetFormatPr defaultColWidth="9.140625" defaultRowHeight="15"/>
  <cols>
    <col min="1" max="1" width="5.28125" style="76" customWidth="1"/>
    <col min="2" max="2" width="44.421875" style="76" customWidth="1"/>
    <col min="3" max="3" width="12.8515625" style="76" customWidth="1"/>
    <col min="4" max="17" width="10.140625" style="76" customWidth="1"/>
    <col min="18" max="16384" width="9.140625" style="76" customWidth="1"/>
  </cols>
  <sheetData>
    <row r="1" spans="1:18" s="164" customFormat="1" ht="15.75">
      <c r="A1" s="55" t="s">
        <v>189</v>
      </c>
      <c r="B1" s="55"/>
      <c r="C1" s="55"/>
      <c r="D1" s="55"/>
      <c r="E1" s="55"/>
      <c r="F1" s="55"/>
      <c r="G1" s="55"/>
      <c r="H1" s="55"/>
      <c r="I1" s="55"/>
      <c r="J1" s="55"/>
      <c r="K1" s="55"/>
      <c r="R1" s="48" t="s">
        <v>117</v>
      </c>
    </row>
    <row r="2" spans="1:18" s="164" customFormat="1" ht="15.75">
      <c r="A2" s="55" t="s">
        <v>190</v>
      </c>
      <c r="B2" s="387" t="str">
        <f>"Видатки за кодами економічної класифікації видатків бюджету у "&amp;Параметри!B3&amp;"-"&amp;Параметри!F3&amp;" роках"</f>
        <v>Видатки за кодами економічної класифікації видатків бюджету у 2011-2015 роках</v>
      </c>
      <c r="C2" s="387"/>
      <c r="D2" s="387"/>
      <c r="E2" s="387"/>
      <c r="F2" s="387"/>
      <c r="G2" s="387"/>
      <c r="H2" s="387"/>
      <c r="I2" s="387"/>
      <c r="J2" s="56"/>
      <c r="K2" s="56"/>
      <c r="R2" s="48" t="s">
        <v>117</v>
      </c>
    </row>
    <row r="3" spans="1:18" s="115" customFormat="1" ht="33" customHeight="1">
      <c r="A3" s="388" t="s">
        <v>55</v>
      </c>
      <c r="B3" s="388" t="s">
        <v>54</v>
      </c>
      <c r="C3" s="378" t="str">
        <f>Параметри!$B$5</f>
        <v>2011 (Звіт)</v>
      </c>
      <c r="D3" s="379"/>
      <c r="E3" s="380"/>
      <c r="F3" s="378" t="str">
        <f>Параметри!$C$5</f>
        <v>2012 (Затверджено на рік)</v>
      </c>
      <c r="G3" s="379"/>
      <c r="H3" s="380"/>
      <c r="I3" s="378" t="str">
        <f>Параметри!$D$5</f>
        <v>2013 (Проект)</v>
      </c>
      <c r="J3" s="379"/>
      <c r="K3" s="380"/>
      <c r="L3" s="378" t="str">
        <f>Параметри!$E$5</f>
        <v>2014 (Прогноз)</v>
      </c>
      <c r="M3" s="379"/>
      <c r="N3" s="380"/>
      <c r="O3" s="378" t="str">
        <f>Параметри!$F$5</f>
        <v>2015 (Прогноз)</v>
      </c>
      <c r="P3" s="379"/>
      <c r="Q3" s="380"/>
      <c r="R3" s="48" t="s">
        <v>117</v>
      </c>
    </row>
    <row r="4" spans="1:18" s="115" customFormat="1" ht="15" customHeight="1">
      <c r="A4" s="389"/>
      <c r="B4" s="389"/>
      <c r="C4" s="410" t="s">
        <v>43</v>
      </c>
      <c r="D4" s="412" t="s">
        <v>42</v>
      </c>
      <c r="E4" s="57" t="s">
        <v>48</v>
      </c>
      <c r="F4" s="409" t="s">
        <v>43</v>
      </c>
      <c r="G4" s="382" t="s">
        <v>42</v>
      </c>
      <c r="H4" s="168" t="s">
        <v>48</v>
      </c>
      <c r="I4" s="409" t="s">
        <v>43</v>
      </c>
      <c r="J4" s="382" t="s">
        <v>42</v>
      </c>
      <c r="K4" s="168" t="s">
        <v>48</v>
      </c>
      <c r="L4" s="409" t="s">
        <v>43</v>
      </c>
      <c r="M4" s="382" t="s">
        <v>42</v>
      </c>
      <c r="N4" s="168" t="s">
        <v>48</v>
      </c>
      <c r="O4" s="409" t="s">
        <v>43</v>
      </c>
      <c r="P4" s="382" t="s">
        <v>42</v>
      </c>
      <c r="Q4" s="168" t="s">
        <v>48</v>
      </c>
      <c r="R4" s="48" t="s">
        <v>117</v>
      </c>
    </row>
    <row r="5" spans="1:18" s="115" customFormat="1" ht="15">
      <c r="A5" s="377"/>
      <c r="B5" s="377"/>
      <c r="C5" s="411"/>
      <c r="D5" s="413"/>
      <c r="E5" s="58" t="s">
        <v>46</v>
      </c>
      <c r="F5" s="381"/>
      <c r="G5" s="383"/>
      <c r="H5" s="169" t="s">
        <v>46</v>
      </c>
      <c r="I5" s="381"/>
      <c r="J5" s="383"/>
      <c r="K5" s="169" t="s">
        <v>51</v>
      </c>
      <c r="L5" s="381"/>
      <c r="M5" s="383"/>
      <c r="N5" s="169" t="s">
        <v>63</v>
      </c>
      <c r="O5" s="381"/>
      <c r="P5" s="383"/>
      <c r="Q5" s="169" t="s">
        <v>64</v>
      </c>
      <c r="R5" s="48" t="s">
        <v>117</v>
      </c>
    </row>
    <row r="6" spans="1:18" s="115" customFormat="1" ht="15">
      <c r="A6" s="59">
        <v>1</v>
      </c>
      <c r="B6" s="59">
        <f>A6+1</f>
        <v>2</v>
      </c>
      <c r="C6" s="60">
        <v>3</v>
      </c>
      <c r="D6" s="61">
        <f>C6+1</f>
        <v>4</v>
      </c>
      <c r="E6" s="62">
        <f>D6+1</f>
        <v>5</v>
      </c>
      <c r="F6" s="60">
        <f aca="true" t="shared" si="0" ref="F6:Q6">E6+1</f>
        <v>6</v>
      </c>
      <c r="G6" s="61">
        <f t="shared" si="0"/>
        <v>7</v>
      </c>
      <c r="H6" s="62">
        <f t="shared" si="0"/>
        <v>8</v>
      </c>
      <c r="I6" s="60">
        <f t="shared" si="0"/>
        <v>9</v>
      </c>
      <c r="J6" s="61">
        <f t="shared" si="0"/>
        <v>10</v>
      </c>
      <c r="K6" s="62">
        <f t="shared" si="0"/>
        <v>11</v>
      </c>
      <c r="L6" s="60">
        <f t="shared" si="0"/>
        <v>12</v>
      </c>
      <c r="M6" s="61">
        <f t="shared" si="0"/>
        <v>13</v>
      </c>
      <c r="N6" s="62">
        <f t="shared" si="0"/>
        <v>14</v>
      </c>
      <c r="O6" s="60">
        <f t="shared" si="0"/>
        <v>15</v>
      </c>
      <c r="P6" s="61">
        <f t="shared" si="0"/>
        <v>16</v>
      </c>
      <c r="Q6" s="62">
        <f t="shared" si="0"/>
        <v>17</v>
      </c>
      <c r="R6" s="48" t="s">
        <v>117</v>
      </c>
    </row>
    <row r="7" spans="1:18" s="48" customFormat="1" ht="12.75">
      <c r="A7" s="66">
        <v>2000</v>
      </c>
      <c r="B7" s="67" t="s">
        <v>80</v>
      </c>
      <c r="C7" s="4">
        <f>C8+C12+C28+C31+C35+C39+C40</f>
        <v>0</v>
      </c>
      <c r="D7" s="7">
        <f>D8+D12+D28+D31+D35+D39+D40</f>
        <v>0</v>
      </c>
      <c r="E7" s="5">
        <f>SUM(C7:D7)</f>
        <v>0</v>
      </c>
      <c r="F7" s="4">
        <f>F8+F12+F28+F31+F35+F39+F40</f>
        <v>0</v>
      </c>
      <c r="G7" s="7">
        <f>G8+G12+G28+G31+G35+G39+G40</f>
        <v>0</v>
      </c>
      <c r="H7" s="5">
        <f>SUM(F7:G7)</f>
        <v>0</v>
      </c>
      <c r="I7" s="4">
        <f>I8+I12+I28+I31+I35+I39+I40</f>
        <v>0</v>
      </c>
      <c r="J7" s="7">
        <f>J8+J12+J28+J31+J35+J39+J40</f>
        <v>0</v>
      </c>
      <c r="K7" s="5">
        <f>SUM(I7:J7)</f>
        <v>0</v>
      </c>
      <c r="L7" s="4">
        <f>L8+L12+L28+L31+L35+L39+L40</f>
        <v>0</v>
      </c>
      <c r="M7" s="7">
        <f>M8+M12+M28+M31+M35+M39+M40</f>
        <v>0</v>
      </c>
      <c r="N7" s="5">
        <f>SUM(L7:M7)</f>
        <v>0</v>
      </c>
      <c r="O7" s="4">
        <f>O8+O12+O28+O31+O35+O39+O40</f>
        <v>0</v>
      </c>
      <c r="P7" s="7">
        <f>P8+P12+P28+P31+P35+P39+P40</f>
        <v>0</v>
      </c>
      <c r="Q7" s="5">
        <f>SUM(O7:P7)</f>
        <v>0</v>
      </c>
      <c r="R7" s="48">
        <f>IF(ABS(C7)+ABS(D7)+ABS(F7)+ABS(G7)+ABS(I7)+ABS(J7)+ABS(L7)+ABS(M7)+ABS(O7)+ABS(P7)&lt;&gt;0,"Для друку","")</f>
      </c>
    </row>
    <row r="8" spans="1:18" s="48" customFormat="1" ht="12.75">
      <c r="A8" s="52">
        <v>2100</v>
      </c>
      <c r="B8" s="51" t="s">
        <v>201</v>
      </c>
      <c r="C8" s="6">
        <f>C9+C11</f>
        <v>0</v>
      </c>
      <c r="D8" s="7">
        <f>D9+D11</f>
        <v>0</v>
      </c>
      <c r="E8" s="8">
        <f aca="true" t="shared" si="1" ref="E8:E61">SUM(C8:D8)</f>
        <v>0</v>
      </c>
      <c r="F8" s="6">
        <f>F9+F11</f>
        <v>0</v>
      </c>
      <c r="G8" s="7">
        <f>G9+G11</f>
        <v>0</v>
      </c>
      <c r="H8" s="8">
        <f aca="true" t="shared" si="2" ref="H8:H61">SUM(F8:G8)</f>
        <v>0</v>
      </c>
      <c r="I8" s="6">
        <f>I9+I11</f>
        <v>0</v>
      </c>
      <c r="J8" s="7">
        <f>J9+J11</f>
        <v>0</v>
      </c>
      <c r="K8" s="8">
        <f aca="true" t="shared" si="3" ref="K8:K61">SUM(I8:J8)</f>
        <v>0</v>
      </c>
      <c r="L8" s="6">
        <f>L9+L11</f>
        <v>0</v>
      </c>
      <c r="M8" s="7">
        <f>M9+M11</f>
        <v>0</v>
      </c>
      <c r="N8" s="8">
        <f aca="true" t="shared" si="4" ref="N8:N61">SUM(L8:M8)</f>
        <v>0</v>
      </c>
      <c r="O8" s="6">
        <f>O9+O11</f>
        <v>0</v>
      </c>
      <c r="P8" s="7">
        <f>P9+P11</f>
        <v>0</v>
      </c>
      <c r="Q8" s="8">
        <f aca="true" t="shared" si="5" ref="Q8:Q61">SUM(O8:P8)</f>
        <v>0</v>
      </c>
      <c r="R8" s="48">
        <f>IF(ABS(C8)+ABS(D8)+ABS(F8)+ABS(G8)+ABS(I8)+ABS(J8)+ABS(L8)+ABS(M8)+ABS(O8)+ABS(P8)&lt;&gt;0,"Для друку","")</f>
      </c>
    </row>
    <row r="9" spans="1:18" s="48" customFormat="1" ht="12.75">
      <c r="A9" s="49">
        <v>2110</v>
      </c>
      <c r="B9" s="50" t="s">
        <v>202</v>
      </c>
      <c r="C9" s="9">
        <f>SUM(C10:C10)</f>
        <v>0</v>
      </c>
      <c r="D9" s="10">
        <f>SUM(D10:D10)</f>
        <v>0</v>
      </c>
      <c r="E9" s="8">
        <f t="shared" si="1"/>
        <v>0</v>
      </c>
      <c r="F9" s="9">
        <f>SUM(F10:F10)</f>
        <v>0</v>
      </c>
      <c r="G9" s="10">
        <f>SUM(G10:G10)</f>
        <v>0</v>
      </c>
      <c r="H9" s="8">
        <f t="shared" si="2"/>
        <v>0</v>
      </c>
      <c r="I9" s="9">
        <f>SUM(I10:I10)</f>
        <v>0</v>
      </c>
      <c r="J9" s="10">
        <f>SUM(J10:J10)</f>
        <v>0</v>
      </c>
      <c r="K9" s="8">
        <f t="shared" si="3"/>
        <v>0</v>
      </c>
      <c r="L9" s="9">
        <f>SUM(L10:L10)</f>
        <v>0</v>
      </c>
      <c r="M9" s="10">
        <f>SUM(M10:M10)</f>
        <v>0</v>
      </c>
      <c r="N9" s="8">
        <f t="shared" si="4"/>
        <v>0</v>
      </c>
      <c r="O9" s="9">
        <f>SUM(O10:O10)</f>
        <v>0</v>
      </c>
      <c r="P9" s="10">
        <f>SUM(P10:P10)</f>
        <v>0</v>
      </c>
      <c r="Q9" s="8">
        <f t="shared" si="5"/>
        <v>0</v>
      </c>
      <c r="R9" s="48">
        <f>IF(ABS(C9)+ABS(D9)+ABS(F9)+ABS(G9)+ABS(I9)+ABS(J9)+ABS(L9)+ABS(M9)+ABS(O9)+ABS(P9)&lt;&gt;0,"Для друку","")</f>
      </c>
    </row>
    <row r="10" spans="1:18" s="48" customFormat="1" ht="12.75">
      <c r="A10" s="49">
        <v>2111</v>
      </c>
      <c r="B10" s="50" t="s">
        <v>81</v>
      </c>
      <c r="C10" s="197"/>
      <c r="D10" s="198"/>
      <c r="E10" s="8">
        <f t="shared" si="1"/>
        <v>0</v>
      </c>
      <c r="F10" s="197"/>
      <c r="G10" s="198"/>
      <c r="H10" s="8">
        <f t="shared" si="2"/>
        <v>0</v>
      </c>
      <c r="I10" s="197"/>
      <c r="J10" s="198"/>
      <c r="K10" s="8">
        <f t="shared" si="3"/>
        <v>0</v>
      </c>
      <c r="L10" s="197"/>
      <c r="M10" s="198"/>
      <c r="N10" s="8">
        <f t="shared" si="4"/>
        <v>0</v>
      </c>
      <c r="O10" s="197"/>
      <c r="P10" s="198"/>
      <c r="Q10" s="8">
        <f t="shared" si="5"/>
        <v>0</v>
      </c>
      <c r="R10" s="48">
        <f>IF(ABS(C10)+ABS(D10)+ABS(F10)+ABS(G10)+ABS(I10)+ABS(J10)+ABS(L10)+ABS(M10)+ABS(O10)+ABS(P10)&lt;&gt;0,"Для друку","")</f>
      </c>
    </row>
    <row r="11" spans="1:18" s="48" customFormat="1" ht="12.75">
      <c r="A11" s="49">
        <v>2120</v>
      </c>
      <c r="B11" s="50" t="s">
        <v>203</v>
      </c>
      <c r="C11" s="197"/>
      <c r="D11" s="198"/>
      <c r="E11" s="8">
        <f t="shared" si="1"/>
        <v>0</v>
      </c>
      <c r="F11" s="197"/>
      <c r="G11" s="198"/>
      <c r="H11" s="8">
        <f t="shared" si="2"/>
        <v>0</v>
      </c>
      <c r="I11" s="197"/>
      <c r="J11" s="198"/>
      <c r="K11" s="8">
        <f t="shared" si="3"/>
        <v>0</v>
      </c>
      <c r="L11" s="197"/>
      <c r="M11" s="198"/>
      <c r="N11" s="8">
        <f t="shared" si="4"/>
        <v>0</v>
      </c>
      <c r="O11" s="197"/>
      <c r="P11" s="198"/>
      <c r="Q11" s="8">
        <f t="shared" si="5"/>
        <v>0</v>
      </c>
      <c r="R11" s="48">
        <f aca="true" t="shared" si="6" ref="R11:R61">IF(ABS(C11)+ABS(D11)+ABS(F11)+ABS(G11)+ABS(I11)+ABS(J11)+ABS(L11)+ABS(M11)+ABS(O11)+ABS(P11)&lt;&gt;0,"Для друку","")</f>
      </c>
    </row>
    <row r="12" spans="1:18" s="48" customFormat="1" ht="12.75">
      <c r="A12" s="52">
        <v>2200</v>
      </c>
      <c r="B12" s="51" t="s">
        <v>204</v>
      </c>
      <c r="C12" s="7">
        <f>SUM(C13:C19)+C25</f>
        <v>0</v>
      </c>
      <c r="D12" s="7">
        <f>SUM(D13:D19)+D25</f>
        <v>0</v>
      </c>
      <c r="E12" s="8">
        <f t="shared" si="1"/>
        <v>0</v>
      </c>
      <c r="F12" s="7">
        <f>SUM(F13:F19)+F25</f>
        <v>0</v>
      </c>
      <c r="G12" s="7">
        <f>SUM(G13:G19)+G25</f>
        <v>0</v>
      </c>
      <c r="H12" s="8">
        <f t="shared" si="2"/>
        <v>0</v>
      </c>
      <c r="I12" s="7">
        <f>SUM(I13:I19)+I25</f>
        <v>0</v>
      </c>
      <c r="J12" s="7">
        <f>SUM(J13:J16)</f>
        <v>0</v>
      </c>
      <c r="K12" s="8">
        <f t="shared" si="3"/>
        <v>0</v>
      </c>
      <c r="L12" s="7">
        <f>SUM(L13:L19)+L25</f>
        <v>0</v>
      </c>
      <c r="M12" s="7">
        <f>SUM(M13:M19)+M25</f>
        <v>0</v>
      </c>
      <c r="N12" s="8">
        <f t="shared" si="4"/>
        <v>0</v>
      </c>
      <c r="O12" s="7">
        <f>SUM(O13:O19)+O25</f>
        <v>0</v>
      </c>
      <c r="P12" s="7">
        <f>SUM(P13:P19)+P25</f>
        <v>0</v>
      </c>
      <c r="Q12" s="8">
        <f t="shared" si="5"/>
        <v>0</v>
      </c>
      <c r="R12" s="48">
        <f t="shared" si="6"/>
      </c>
    </row>
    <row r="13" spans="1:18" s="48" customFormat="1" ht="12.75">
      <c r="A13" s="49">
        <v>2210</v>
      </c>
      <c r="B13" s="50" t="s">
        <v>205</v>
      </c>
      <c r="C13" s="197"/>
      <c r="D13" s="198"/>
      <c r="E13" s="8">
        <f t="shared" si="1"/>
        <v>0</v>
      </c>
      <c r="F13" s="197"/>
      <c r="G13" s="198"/>
      <c r="H13" s="8">
        <f t="shared" si="2"/>
        <v>0</v>
      </c>
      <c r="I13" s="197"/>
      <c r="J13" s="198"/>
      <c r="K13" s="8">
        <f t="shared" si="3"/>
        <v>0</v>
      </c>
      <c r="L13" s="197"/>
      <c r="M13" s="198"/>
      <c r="N13" s="8">
        <f t="shared" si="4"/>
        <v>0</v>
      </c>
      <c r="O13" s="197"/>
      <c r="P13" s="198"/>
      <c r="Q13" s="8">
        <f t="shared" si="5"/>
        <v>0</v>
      </c>
      <c r="R13" s="48">
        <f t="shared" si="6"/>
      </c>
    </row>
    <row r="14" spans="1:18" s="48" customFormat="1" ht="12.75">
      <c r="A14" s="49">
        <v>2220</v>
      </c>
      <c r="B14" s="50" t="s">
        <v>82</v>
      </c>
      <c r="C14" s="197"/>
      <c r="D14" s="198"/>
      <c r="E14" s="8">
        <f t="shared" si="1"/>
        <v>0</v>
      </c>
      <c r="F14" s="197"/>
      <c r="G14" s="198"/>
      <c r="H14" s="8">
        <f t="shared" si="2"/>
        <v>0</v>
      </c>
      <c r="I14" s="197"/>
      <c r="J14" s="198"/>
      <c r="K14" s="8">
        <f t="shared" si="3"/>
        <v>0</v>
      </c>
      <c r="L14" s="197"/>
      <c r="M14" s="198"/>
      <c r="N14" s="8">
        <f t="shared" si="4"/>
        <v>0</v>
      </c>
      <c r="O14" s="197"/>
      <c r="P14" s="198"/>
      <c r="Q14" s="8">
        <f t="shared" si="5"/>
        <v>0</v>
      </c>
      <c r="R14" s="48">
        <f t="shared" si="6"/>
      </c>
    </row>
    <row r="15" spans="1:18" s="48" customFormat="1" ht="12.75">
      <c r="A15" s="49">
        <v>2230</v>
      </c>
      <c r="B15" s="50" t="s">
        <v>83</v>
      </c>
      <c r="C15" s="197"/>
      <c r="D15" s="198"/>
      <c r="E15" s="8">
        <f t="shared" si="1"/>
        <v>0</v>
      </c>
      <c r="F15" s="197"/>
      <c r="G15" s="198"/>
      <c r="H15" s="8">
        <f t="shared" si="2"/>
        <v>0</v>
      </c>
      <c r="I15" s="197"/>
      <c r="J15" s="198"/>
      <c r="K15" s="8">
        <f t="shared" si="3"/>
        <v>0</v>
      </c>
      <c r="L15" s="197"/>
      <c r="M15" s="198"/>
      <c r="N15" s="8">
        <f t="shared" si="4"/>
        <v>0</v>
      </c>
      <c r="O15" s="197"/>
      <c r="P15" s="198"/>
      <c r="Q15" s="8">
        <f t="shared" si="5"/>
        <v>0</v>
      </c>
      <c r="R15" s="48">
        <f t="shared" si="6"/>
      </c>
    </row>
    <row r="16" spans="1:18" s="48" customFormat="1" ht="12.75">
      <c r="A16" s="49">
        <v>2240</v>
      </c>
      <c r="B16" s="50" t="s">
        <v>84</v>
      </c>
      <c r="C16" s="197"/>
      <c r="D16" s="198"/>
      <c r="E16" s="8">
        <f t="shared" si="1"/>
        <v>0</v>
      </c>
      <c r="F16" s="197"/>
      <c r="G16" s="198"/>
      <c r="H16" s="8">
        <f t="shared" si="2"/>
        <v>0</v>
      </c>
      <c r="I16" s="197"/>
      <c r="J16" s="198"/>
      <c r="K16" s="8">
        <f t="shared" si="3"/>
        <v>0</v>
      </c>
      <c r="L16" s="197"/>
      <c r="M16" s="198"/>
      <c r="N16" s="8">
        <f t="shared" si="4"/>
        <v>0</v>
      </c>
      <c r="O16" s="197"/>
      <c r="P16" s="198"/>
      <c r="Q16" s="8">
        <f t="shared" si="5"/>
        <v>0</v>
      </c>
      <c r="R16" s="48">
        <f t="shared" si="6"/>
      </c>
    </row>
    <row r="17" spans="1:18" s="48" customFormat="1" ht="12.75">
      <c r="A17" s="49">
        <v>2250</v>
      </c>
      <c r="B17" s="50" t="s">
        <v>86</v>
      </c>
      <c r="C17" s="199"/>
      <c r="D17" s="200"/>
      <c r="E17" s="8">
        <f t="shared" si="1"/>
        <v>0</v>
      </c>
      <c r="F17" s="199"/>
      <c r="G17" s="200"/>
      <c r="H17" s="8">
        <f t="shared" si="2"/>
        <v>0</v>
      </c>
      <c r="I17" s="199"/>
      <c r="J17" s="200"/>
      <c r="K17" s="8">
        <f t="shared" si="3"/>
        <v>0</v>
      </c>
      <c r="L17" s="199"/>
      <c r="M17" s="200"/>
      <c r="N17" s="8">
        <f t="shared" si="4"/>
        <v>0</v>
      </c>
      <c r="O17" s="199"/>
      <c r="P17" s="200"/>
      <c r="Q17" s="8">
        <f t="shared" si="5"/>
        <v>0</v>
      </c>
      <c r="R17" s="48">
        <f t="shared" si="6"/>
      </c>
    </row>
    <row r="18" spans="1:18" s="48" customFormat="1" ht="12.75">
      <c r="A18" s="49">
        <v>2260</v>
      </c>
      <c r="B18" s="50" t="s">
        <v>206</v>
      </c>
      <c r="C18" s="199"/>
      <c r="D18" s="200"/>
      <c r="E18" s="8">
        <f t="shared" si="1"/>
        <v>0</v>
      </c>
      <c r="F18" s="199"/>
      <c r="G18" s="200"/>
      <c r="H18" s="8">
        <f t="shared" si="2"/>
        <v>0</v>
      </c>
      <c r="I18" s="199"/>
      <c r="J18" s="200"/>
      <c r="K18" s="8">
        <f t="shared" si="3"/>
        <v>0</v>
      </c>
      <c r="L18" s="199"/>
      <c r="M18" s="200"/>
      <c r="N18" s="8">
        <f t="shared" si="4"/>
        <v>0</v>
      </c>
      <c r="O18" s="199"/>
      <c r="P18" s="200"/>
      <c r="Q18" s="8">
        <f t="shared" si="5"/>
        <v>0</v>
      </c>
      <c r="R18" s="48">
        <f t="shared" si="6"/>
      </c>
    </row>
    <row r="19" spans="1:18" s="48" customFormat="1" ht="12.75">
      <c r="A19" s="49">
        <v>2270</v>
      </c>
      <c r="B19" s="50" t="s">
        <v>87</v>
      </c>
      <c r="C19" s="9">
        <f>SUM(C20:C24)</f>
        <v>0</v>
      </c>
      <c r="D19" s="10">
        <f>SUM(D20:D24)</f>
        <v>0</v>
      </c>
      <c r="E19" s="8">
        <f t="shared" si="1"/>
        <v>0</v>
      </c>
      <c r="F19" s="9">
        <f>SUM(F20:F24)</f>
        <v>0</v>
      </c>
      <c r="G19" s="10">
        <f>SUM(G20:G24)</f>
        <v>0</v>
      </c>
      <c r="H19" s="8">
        <f t="shared" si="2"/>
        <v>0</v>
      </c>
      <c r="I19" s="9">
        <f>SUM(I20:I24)</f>
        <v>0</v>
      </c>
      <c r="J19" s="10">
        <f>SUM(J20:J24)</f>
        <v>0</v>
      </c>
      <c r="K19" s="8">
        <f t="shared" si="3"/>
        <v>0</v>
      </c>
      <c r="L19" s="9">
        <f>SUM(L20:L24)</f>
        <v>0</v>
      </c>
      <c r="M19" s="10">
        <f>SUM(M20:M24)</f>
        <v>0</v>
      </c>
      <c r="N19" s="8">
        <f t="shared" si="4"/>
        <v>0</v>
      </c>
      <c r="O19" s="9">
        <f>SUM(O20:O24)</f>
        <v>0</v>
      </c>
      <c r="P19" s="10">
        <f>SUM(P20:P24)</f>
        <v>0</v>
      </c>
      <c r="Q19" s="8">
        <f t="shared" si="5"/>
        <v>0</v>
      </c>
      <c r="R19" s="48">
        <f t="shared" si="6"/>
      </c>
    </row>
    <row r="20" spans="1:18" s="48" customFormat="1" ht="12.75">
      <c r="A20" s="49">
        <v>2271</v>
      </c>
      <c r="B20" s="50" t="s">
        <v>88</v>
      </c>
      <c r="C20" s="199"/>
      <c r="D20" s="200"/>
      <c r="E20" s="8">
        <f t="shared" si="1"/>
        <v>0</v>
      </c>
      <c r="F20" s="199"/>
      <c r="G20" s="200"/>
      <c r="H20" s="8">
        <f t="shared" si="2"/>
        <v>0</v>
      </c>
      <c r="I20" s="199"/>
      <c r="J20" s="200"/>
      <c r="K20" s="8">
        <f t="shared" si="3"/>
        <v>0</v>
      </c>
      <c r="L20" s="199"/>
      <c r="M20" s="200"/>
      <c r="N20" s="8">
        <f t="shared" si="4"/>
        <v>0</v>
      </c>
      <c r="O20" s="199"/>
      <c r="P20" s="200"/>
      <c r="Q20" s="8">
        <f t="shared" si="5"/>
        <v>0</v>
      </c>
      <c r="R20" s="48">
        <f t="shared" si="6"/>
      </c>
    </row>
    <row r="21" spans="1:18" s="48" customFormat="1" ht="12.75">
      <c r="A21" s="49">
        <v>2272</v>
      </c>
      <c r="B21" s="50" t="s">
        <v>89</v>
      </c>
      <c r="C21" s="199"/>
      <c r="D21" s="200"/>
      <c r="E21" s="8">
        <f t="shared" si="1"/>
        <v>0</v>
      </c>
      <c r="F21" s="199"/>
      <c r="G21" s="200"/>
      <c r="H21" s="8">
        <f t="shared" si="2"/>
        <v>0</v>
      </c>
      <c r="I21" s="199"/>
      <c r="J21" s="200"/>
      <c r="K21" s="8">
        <f t="shared" si="3"/>
        <v>0</v>
      </c>
      <c r="L21" s="199"/>
      <c r="M21" s="200"/>
      <c r="N21" s="8">
        <f t="shared" si="4"/>
        <v>0</v>
      </c>
      <c r="O21" s="199"/>
      <c r="P21" s="200"/>
      <c r="Q21" s="8">
        <f t="shared" si="5"/>
        <v>0</v>
      </c>
      <c r="R21" s="48">
        <f t="shared" si="6"/>
      </c>
    </row>
    <row r="22" spans="1:18" s="48" customFormat="1" ht="12.75">
      <c r="A22" s="49">
        <v>2273</v>
      </c>
      <c r="B22" s="50" t="s">
        <v>90</v>
      </c>
      <c r="C22" s="199"/>
      <c r="D22" s="200"/>
      <c r="E22" s="8">
        <f t="shared" si="1"/>
        <v>0</v>
      </c>
      <c r="F22" s="199"/>
      <c r="G22" s="200"/>
      <c r="H22" s="8">
        <f t="shared" si="2"/>
        <v>0</v>
      </c>
      <c r="I22" s="199"/>
      <c r="J22" s="200"/>
      <c r="K22" s="8">
        <f t="shared" si="3"/>
        <v>0</v>
      </c>
      <c r="L22" s="199"/>
      <c r="M22" s="200"/>
      <c r="N22" s="8">
        <f t="shared" si="4"/>
        <v>0</v>
      </c>
      <c r="O22" s="199"/>
      <c r="P22" s="200"/>
      <c r="Q22" s="8">
        <f t="shared" si="5"/>
        <v>0</v>
      </c>
      <c r="R22" s="48">
        <f t="shared" si="6"/>
      </c>
    </row>
    <row r="23" spans="1:18" s="48" customFormat="1" ht="12.75">
      <c r="A23" s="49">
        <v>2274</v>
      </c>
      <c r="B23" s="50" t="s">
        <v>91</v>
      </c>
      <c r="C23" s="199"/>
      <c r="D23" s="200"/>
      <c r="E23" s="8">
        <f t="shared" si="1"/>
        <v>0</v>
      </c>
      <c r="F23" s="199"/>
      <c r="G23" s="200"/>
      <c r="H23" s="8">
        <f t="shared" si="2"/>
        <v>0</v>
      </c>
      <c r="I23" s="199"/>
      <c r="J23" s="200"/>
      <c r="K23" s="8">
        <f t="shared" si="3"/>
        <v>0</v>
      </c>
      <c r="L23" s="199"/>
      <c r="M23" s="200"/>
      <c r="N23" s="8">
        <f t="shared" si="4"/>
        <v>0</v>
      </c>
      <c r="O23" s="199"/>
      <c r="P23" s="200"/>
      <c r="Q23" s="8">
        <f t="shared" si="5"/>
        <v>0</v>
      </c>
      <c r="R23" s="48">
        <f t="shared" si="6"/>
      </c>
    </row>
    <row r="24" spans="1:18" s="48" customFormat="1" ht="12.75">
      <c r="A24" s="49">
        <v>2275</v>
      </c>
      <c r="B24" s="50" t="s">
        <v>92</v>
      </c>
      <c r="C24" s="199"/>
      <c r="D24" s="200"/>
      <c r="E24" s="8">
        <f t="shared" si="1"/>
        <v>0</v>
      </c>
      <c r="F24" s="199"/>
      <c r="G24" s="200"/>
      <c r="H24" s="8">
        <f t="shared" si="2"/>
        <v>0</v>
      </c>
      <c r="I24" s="199"/>
      <c r="J24" s="200"/>
      <c r="K24" s="8">
        <f t="shared" si="3"/>
        <v>0</v>
      </c>
      <c r="L24" s="199"/>
      <c r="M24" s="200"/>
      <c r="N24" s="8">
        <f t="shared" si="4"/>
        <v>0</v>
      </c>
      <c r="O24" s="199"/>
      <c r="P24" s="200"/>
      <c r="Q24" s="8">
        <f t="shared" si="5"/>
        <v>0</v>
      </c>
      <c r="R24" s="48">
        <f t="shared" si="6"/>
      </c>
    </row>
    <row r="25" spans="1:18" s="48" customFormat="1" ht="25.5">
      <c r="A25" s="49">
        <v>2280</v>
      </c>
      <c r="B25" s="50" t="s">
        <v>93</v>
      </c>
      <c r="C25" s="9">
        <f>SUM(C26:C27)</f>
        <v>0</v>
      </c>
      <c r="D25" s="10">
        <f>SUM(D26:D27)</f>
        <v>0</v>
      </c>
      <c r="E25" s="8">
        <f t="shared" si="1"/>
        <v>0</v>
      </c>
      <c r="F25" s="9">
        <f>SUM(F26:F27)</f>
        <v>0</v>
      </c>
      <c r="G25" s="10">
        <f>SUM(G26:G27)</f>
        <v>0</v>
      </c>
      <c r="H25" s="8">
        <f t="shared" si="2"/>
        <v>0</v>
      </c>
      <c r="I25" s="9">
        <f>SUM(I26:I27)</f>
        <v>0</v>
      </c>
      <c r="J25" s="10">
        <f>SUM(J26:J27)</f>
        <v>0</v>
      </c>
      <c r="K25" s="8">
        <f t="shared" si="3"/>
        <v>0</v>
      </c>
      <c r="L25" s="9">
        <f>SUM(L26:L27)</f>
        <v>0</v>
      </c>
      <c r="M25" s="10">
        <f>SUM(M26:M27)</f>
        <v>0</v>
      </c>
      <c r="N25" s="8">
        <f t="shared" si="4"/>
        <v>0</v>
      </c>
      <c r="O25" s="9">
        <f>SUM(O26:O27)</f>
        <v>0</v>
      </c>
      <c r="P25" s="10">
        <f>SUM(P26:P27)</f>
        <v>0</v>
      </c>
      <c r="Q25" s="8">
        <f t="shared" si="5"/>
        <v>0</v>
      </c>
      <c r="R25" s="48">
        <f t="shared" si="6"/>
      </c>
    </row>
    <row r="26" spans="1:18" s="48" customFormat="1" ht="25.5">
      <c r="A26" s="49">
        <v>2281</v>
      </c>
      <c r="B26" s="50" t="s">
        <v>94</v>
      </c>
      <c r="C26" s="199"/>
      <c r="D26" s="200"/>
      <c r="E26" s="8">
        <f t="shared" si="1"/>
        <v>0</v>
      </c>
      <c r="F26" s="199"/>
      <c r="G26" s="200"/>
      <c r="H26" s="8">
        <f t="shared" si="2"/>
        <v>0</v>
      </c>
      <c r="I26" s="199"/>
      <c r="J26" s="200"/>
      <c r="K26" s="8">
        <f t="shared" si="3"/>
        <v>0</v>
      </c>
      <c r="L26" s="199"/>
      <c r="M26" s="200"/>
      <c r="N26" s="8">
        <f t="shared" si="4"/>
        <v>0</v>
      </c>
      <c r="O26" s="199"/>
      <c r="P26" s="200"/>
      <c r="Q26" s="8">
        <f t="shared" si="5"/>
        <v>0</v>
      </c>
      <c r="R26" s="48">
        <f t="shared" si="6"/>
      </c>
    </row>
    <row r="27" spans="1:18" s="48" customFormat="1" ht="25.5">
      <c r="A27" s="49">
        <v>2282</v>
      </c>
      <c r="B27" s="50" t="s">
        <v>95</v>
      </c>
      <c r="C27" s="199"/>
      <c r="D27" s="200"/>
      <c r="E27" s="8">
        <f t="shared" si="1"/>
        <v>0</v>
      </c>
      <c r="F27" s="199"/>
      <c r="G27" s="200"/>
      <c r="H27" s="8">
        <f t="shared" si="2"/>
        <v>0</v>
      </c>
      <c r="I27" s="199"/>
      <c r="J27" s="200"/>
      <c r="K27" s="8">
        <f t="shared" si="3"/>
        <v>0</v>
      </c>
      <c r="L27" s="199"/>
      <c r="M27" s="200"/>
      <c r="N27" s="8">
        <f t="shared" si="4"/>
        <v>0</v>
      </c>
      <c r="O27" s="199"/>
      <c r="P27" s="200"/>
      <c r="Q27" s="8">
        <f t="shared" si="5"/>
        <v>0</v>
      </c>
      <c r="R27" s="48">
        <f t="shared" si="6"/>
      </c>
    </row>
    <row r="28" spans="1:18" s="48" customFormat="1" ht="12.75">
      <c r="A28" s="52">
        <v>2400</v>
      </c>
      <c r="B28" s="51" t="s">
        <v>207</v>
      </c>
      <c r="C28" s="6">
        <f>SUM(C29:C30)</f>
        <v>0</v>
      </c>
      <c r="D28" s="7">
        <f>SUM(D29:D30)</f>
        <v>0</v>
      </c>
      <c r="E28" s="8">
        <f t="shared" si="1"/>
        <v>0</v>
      </c>
      <c r="F28" s="6">
        <f>SUM(F29:F30)</f>
        <v>0</v>
      </c>
      <c r="G28" s="7">
        <f>SUM(G29:G30)</f>
        <v>0</v>
      </c>
      <c r="H28" s="8">
        <f t="shared" si="2"/>
        <v>0</v>
      </c>
      <c r="I28" s="6">
        <f>SUM(I29:I30)</f>
        <v>0</v>
      </c>
      <c r="J28" s="7">
        <f>SUM(J29:J30)</f>
        <v>0</v>
      </c>
      <c r="K28" s="8">
        <f t="shared" si="3"/>
        <v>0</v>
      </c>
      <c r="L28" s="6">
        <f>SUM(L29:L30)</f>
        <v>0</v>
      </c>
      <c r="M28" s="7">
        <f>SUM(M29:M30)</f>
        <v>0</v>
      </c>
      <c r="N28" s="8">
        <f t="shared" si="4"/>
        <v>0</v>
      </c>
      <c r="O28" s="6">
        <f>SUM(O29:O30)</f>
        <v>0</v>
      </c>
      <c r="P28" s="7">
        <f>SUM(P29:P30)</f>
        <v>0</v>
      </c>
      <c r="Q28" s="8">
        <f t="shared" si="5"/>
        <v>0</v>
      </c>
      <c r="R28" s="48">
        <f t="shared" si="6"/>
      </c>
    </row>
    <row r="29" spans="1:17" s="48" customFormat="1" ht="12.75">
      <c r="A29" s="49">
        <v>2410</v>
      </c>
      <c r="B29" s="50" t="s">
        <v>208</v>
      </c>
      <c r="C29" s="201"/>
      <c r="D29" s="202"/>
      <c r="E29" s="8">
        <f t="shared" si="1"/>
        <v>0</v>
      </c>
      <c r="F29" s="201"/>
      <c r="G29" s="202"/>
      <c r="H29" s="8">
        <f t="shared" si="2"/>
        <v>0</v>
      </c>
      <c r="I29" s="201"/>
      <c r="J29" s="202"/>
      <c r="K29" s="8">
        <f t="shared" si="3"/>
        <v>0</v>
      </c>
      <c r="L29" s="201"/>
      <c r="M29" s="202"/>
      <c r="N29" s="8">
        <f t="shared" si="4"/>
        <v>0</v>
      </c>
      <c r="O29" s="201"/>
      <c r="P29" s="202"/>
      <c r="Q29" s="8">
        <f t="shared" si="5"/>
        <v>0</v>
      </c>
    </row>
    <row r="30" spans="1:17" s="48" customFormat="1" ht="12.75">
      <c r="A30" s="49">
        <v>2420</v>
      </c>
      <c r="B30" s="50" t="s">
        <v>209</v>
      </c>
      <c r="C30" s="201"/>
      <c r="D30" s="202"/>
      <c r="E30" s="8">
        <f t="shared" si="1"/>
        <v>0</v>
      </c>
      <c r="F30" s="201"/>
      <c r="G30" s="202"/>
      <c r="H30" s="8">
        <f t="shared" si="2"/>
        <v>0</v>
      </c>
      <c r="I30" s="201"/>
      <c r="J30" s="202"/>
      <c r="K30" s="8">
        <f t="shared" si="3"/>
        <v>0</v>
      </c>
      <c r="L30" s="201"/>
      <c r="M30" s="202"/>
      <c r="N30" s="8">
        <f t="shared" si="4"/>
        <v>0</v>
      </c>
      <c r="O30" s="201"/>
      <c r="P30" s="202"/>
      <c r="Q30" s="8">
        <f t="shared" si="5"/>
        <v>0</v>
      </c>
    </row>
    <row r="31" spans="1:18" s="48" customFormat="1" ht="12.75">
      <c r="A31" s="52">
        <v>2600</v>
      </c>
      <c r="B31" s="51" t="s">
        <v>210</v>
      </c>
      <c r="C31" s="6">
        <f>SUM(C32:C34)</f>
        <v>0</v>
      </c>
      <c r="D31" s="7">
        <f>SUM(D32:D34)</f>
        <v>0</v>
      </c>
      <c r="E31" s="8">
        <f t="shared" si="1"/>
        <v>0</v>
      </c>
      <c r="F31" s="6">
        <f>SUM(F32:F34)</f>
        <v>0</v>
      </c>
      <c r="G31" s="7">
        <f>SUM(G32:G34)</f>
        <v>0</v>
      </c>
      <c r="H31" s="8">
        <f t="shared" si="2"/>
        <v>0</v>
      </c>
      <c r="I31" s="6">
        <f>SUM(I32:I34)</f>
        <v>0</v>
      </c>
      <c r="J31" s="7">
        <f>SUM(J32:J34)</f>
        <v>0</v>
      </c>
      <c r="K31" s="8">
        <f t="shared" si="3"/>
        <v>0</v>
      </c>
      <c r="L31" s="6">
        <f>SUM(L32:L34)</f>
        <v>0</v>
      </c>
      <c r="M31" s="7">
        <f>SUM(M32:M34)</f>
        <v>0</v>
      </c>
      <c r="N31" s="8">
        <f t="shared" si="4"/>
        <v>0</v>
      </c>
      <c r="O31" s="6">
        <f>SUM(O32:O34)</f>
        <v>0</v>
      </c>
      <c r="P31" s="7">
        <f>SUM(P32:P34)</f>
        <v>0</v>
      </c>
      <c r="Q31" s="8">
        <f t="shared" si="5"/>
        <v>0</v>
      </c>
      <c r="R31" s="48">
        <f t="shared" si="6"/>
      </c>
    </row>
    <row r="32" spans="1:18" s="48" customFormat="1" ht="25.5">
      <c r="A32" s="49">
        <v>2610</v>
      </c>
      <c r="B32" s="50" t="s">
        <v>96</v>
      </c>
      <c r="C32" s="199"/>
      <c r="D32" s="200"/>
      <c r="E32" s="8">
        <f t="shared" si="1"/>
        <v>0</v>
      </c>
      <c r="F32" s="199"/>
      <c r="G32" s="200"/>
      <c r="H32" s="8">
        <f t="shared" si="2"/>
        <v>0</v>
      </c>
      <c r="I32" s="199"/>
      <c r="J32" s="200"/>
      <c r="K32" s="8">
        <f t="shared" si="3"/>
        <v>0</v>
      </c>
      <c r="L32" s="199"/>
      <c r="M32" s="200"/>
      <c r="N32" s="8">
        <f t="shared" si="4"/>
        <v>0</v>
      </c>
      <c r="O32" s="199"/>
      <c r="P32" s="200"/>
      <c r="Q32" s="8">
        <f t="shared" si="5"/>
        <v>0</v>
      </c>
      <c r="R32" s="48">
        <f t="shared" si="6"/>
      </c>
    </row>
    <row r="33" spans="1:18" s="48" customFormat="1" ht="25.5">
      <c r="A33" s="49">
        <v>2620</v>
      </c>
      <c r="B33" s="50" t="s">
        <v>97</v>
      </c>
      <c r="C33" s="199"/>
      <c r="D33" s="200"/>
      <c r="E33" s="8">
        <f t="shared" si="1"/>
        <v>0</v>
      </c>
      <c r="F33" s="199"/>
      <c r="G33" s="200"/>
      <c r="H33" s="8">
        <f t="shared" si="2"/>
        <v>0</v>
      </c>
      <c r="I33" s="199"/>
      <c r="J33" s="200"/>
      <c r="K33" s="8">
        <f t="shared" si="3"/>
        <v>0</v>
      </c>
      <c r="L33" s="199"/>
      <c r="M33" s="200"/>
      <c r="N33" s="8">
        <f t="shared" si="4"/>
        <v>0</v>
      </c>
      <c r="O33" s="199"/>
      <c r="P33" s="200"/>
      <c r="Q33" s="8">
        <f t="shared" si="5"/>
        <v>0</v>
      </c>
      <c r="R33" s="48">
        <f t="shared" si="6"/>
      </c>
    </row>
    <row r="34" spans="1:17" s="48" customFormat="1" ht="25.5">
      <c r="A34" s="49">
        <v>2630</v>
      </c>
      <c r="B34" s="50" t="s">
        <v>211</v>
      </c>
      <c r="C34" s="199"/>
      <c r="D34" s="200"/>
      <c r="E34" s="8">
        <f t="shared" si="1"/>
        <v>0</v>
      </c>
      <c r="F34" s="199"/>
      <c r="G34" s="200"/>
      <c r="H34" s="8">
        <f t="shared" si="2"/>
        <v>0</v>
      </c>
      <c r="I34" s="199"/>
      <c r="J34" s="200"/>
      <c r="K34" s="8">
        <f t="shared" si="3"/>
        <v>0</v>
      </c>
      <c r="L34" s="199"/>
      <c r="M34" s="200"/>
      <c r="N34" s="8">
        <f t="shared" si="4"/>
        <v>0</v>
      </c>
      <c r="O34" s="199"/>
      <c r="P34" s="200"/>
      <c r="Q34" s="8">
        <f t="shared" si="5"/>
        <v>0</v>
      </c>
    </row>
    <row r="35" spans="1:18" s="48" customFormat="1" ht="12.75">
      <c r="A35" s="52">
        <v>2700</v>
      </c>
      <c r="B35" s="51" t="s">
        <v>212</v>
      </c>
      <c r="C35" s="6">
        <f>SUM(C36:C38)</f>
        <v>0</v>
      </c>
      <c r="D35" s="7">
        <f>SUM(D36:D38)</f>
        <v>0</v>
      </c>
      <c r="E35" s="8">
        <f t="shared" si="1"/>
        <v>0</v>
      </c>
      <c r="F35" s="6">
        <f>SUM(F36:F38)</f>
        <v>0</v>
      </c>
      <c r="G35" s="7">
        <f>SUM(G36:G38)</f>
        <v>0</v>
      </c>
      <c r="H35" s="8">
        <f t="shared" si="2"/>
        <v>0</v>
      </c>
      <c r="I35" s="6">
        <f>SUM(I36:I38)</f>
        <v>0</v>
      </c>
      <c r="J35" s="7">
        <f>SUM(J36:J38)</f>
        <v>0</v>
      </c>
      <c r="K35" s="8">
        <f t="shared" si="3"/>
        <v>0</v>
      </c>
      <c r="L35" s="6">
        <f>SUM(L36:L38)</f>
        <v>0</v>
      </c>
      <c r="M35" s="7">
        <f>SUM(M36:M38)</f>
        <v>0</v>
      </c>
      <c r="N35" s="8">
        <f t="shared" si="4"/>
        <v>0</v>
      </c>
      <c r="O35" s="6">
        <f>SUM(O36:O38)</f>
        <v>0</v>
      </c>
      <c r="P35" s="7">
        <f>SUM(P36:P38)</f>
        <v>0</v>
      </c>
      <c r="Q35" s="8">
        <f t="shared" si="5"/>
        <v>0</v>
      </c>
      <c r="R35" s="48">
        <f t="shared" si="6"/>
      </c>
    </row>
    <row r="36" spans="1:18" s="48" customFormat="1" ht="12.75">
      <c r="A36" s="49">
        <v>2710</v>
      </c>
      <c r="B36" s="50" t="s">
        <v>98</v>
      </c>
      <c r="C36" s="199"/>
      <c r="D36" s="200"/>
      <c r="E36" s="8">
        <f t="shared" si="1"/>
        <v>0</v>
      </c>
      <c r="F36" s="199"/>
      <c r="G36" s="200"/>
      <c r="H36" s="8">
        <f t="shared" si="2"/>
        <v>0</v>
      </c>
      <c r="I36" s="199"/>
      <c r="J36" s="200"/>
      <c r="K36" s="8">
        <f t="shared" si="3"/>
        <v>0</v>
      </c>
      <c r="L36" s="199"/>
      <c r="M36" s="200"/>
      <c r="N36" s="8">
        <f t="shared" si="4"/>
        <v>0</v>
      </c>
      <c r="O36" s="199"/>
      <c r="P36" s="200"/>
      <c r="Q36" s="8">
        <f t="shared" si="5"/>
        <v>0</v>
      </c>
      <c r="R36" s="48">
        <f t="shared" si="6"/>
      </c>
    </row>
    <row r="37" spans="1:18" s="48" customFormat="1" ht="12.75">
      <c r="A37" s="49">
        <v>2720</v>
      </c>
      <c r="B37" s="50" t="s">
        <v>99</v>
      </c>
      <c r="C37" s="199"/>
      <c r="D37" s="200"/>
      <c r="E37" s="8">
        <f t="shared" si="1"/>
        <v>0</v>
      </c>
      <c r="F37" s="199"/>
      <c r="G37" s="200"/>
      <c r="H37" s="8">
        <f t="shared" si="2"/>
        <v>0</v>
      </c>
      <c r="I37" s="199"/>
      <c r="J37" s="200"/>
      <c r="K37" s="8">
        <f t="shared" si="3"/>
        <v>0</v>
      </c>
      <c r="L37" s="199"/>
      <c r="M37" s="200"/>
      <c r="N37" s="8">
        <f t="shared" si="4"/>
        <v>0</v>
      </c>
      <c r="O37" s="199"/>
      <c r="P37" s="200"/>
      <c r="Q37" s="8">
        <f t="shared" si="5"/>
        <v>0</v>
      </c>
      <c r="R37" s="48">
        <f t="shared" si="6"/>
      </c>
    </row>
    <row r="38" spans="1:18" s="48" customFormat="1" ht="12.75">
      <c r="A38" s="49">
        <v>2730</v>
      </c>
      <c r="B38" s="50" t="s">
        <v>100</v>
      </c>
      <c r="C38" s="199"/>
      <c r="D38" s="200"/>
      <c r="E38" s="8">
        <f t="shared" si="1"/>
        <v>0</v>
      </c>
      <c r="F38" s="199"/>
      <c r="G38" s="200"/>
      <c r="H38" s="8">
        <f t="shared" si="2"/>
        <v>0</v>
      </c>
      <c r="I38" s="199"/>
      <c r="J38" s="200"/>
      <c r="K38" s="8">
        <f t="shared" si="3"/>
        <v>0</v>
      </c>
      <c r="L38" s="199"/>
      <c r="M38" s="200"/>
      <c r="N38" s="8">
        <f t="shared" si="4"/>
        <v>0</v>
      </c>
      <c r="O38" s="199"/>
      <c r="P38" s="200"/>
      <c r="Q38" s="8">
        <f t="shared" si="5"/>
        <v>0</v>
      </c>
      <c r="R38" s="48">
        <f t="shared" si="6"/>
      </c>
    </row>
    <row r="39" spans="1:18" s="48" customFormat="1" ht="12.75">
      <c r="A39" s="52">
        <v>2800</v>
      </c>
      <c r="B39" s="51" t="s">
        <v>85</v>
      </c>
      <c r="C39" s="201"/>
      <c r="D39" s="202"/>
      <c r="E39" s="8">
        <f t="shared" si="1"/>
        <v>0</v>
      </c>
      <c r="F39" s="201"/>
      <c r="G39" s="202"/>
      <c r="H39" s="8">
        <f t="shared" si="2"/>
        <v>0</v>
      </c>
      <c r="I39" s="201"/>
      <c r="J39" s="202"/>
      <c r="K39" s="8">
        <f t="shared" si="3"/>
        <v>0</v>
      </c>
      <c r="L39" s="201"/>
      <c r="M39" s="202"/>
      <c r="N39" s="8">
        <f t="shared" si="4"/>
        <v>0</v>
      </c>
      <c r="O39" s="201"/>
      <c r="P39" s="202"/>
      <c r="Q39" s="8">
        <f t="shared" si="5"/>
        <v>0</v>
      </c>
      <c r="R39" s="48">
        <f t="shared" si="6"/>
      </c>
    </row>
    <row r="40" spans="1:17" s="48" customFormat="1" ht="12.75">
      <c r="A40" s="52">
        <v>2900</v>
      </c>
      <c r="B40" s="51" t="s">
        <v>115</v>
      </c>
      <c r="C40" s="201"/>
      <c r="D40" s="202"/>
      <c r="E40" s="8">
        <f t="shared" si="1"/>
        <v>0</v>
      </c>
      <c r="F40" s="201"/>
      <c r="G40" s="202"/>
      <c r="H40" s="8">
        <f t="shared" si="2"/>
        <v>0</v>
      </c>
      <c r="I40" s="201"/>
      <c r="J40" s="202"/>
      <c r="K40" s="8">
        <f t="shared" si="3"/>
        <v>0</v>
      </c>
      <c r="L40" s="201"/>
      <c r="M40" s="202"/>
      <c r="N40" s="8">
        <f t="shared" si="4"/>
        <v>0</v>
      </c>
      <c r="O40" s="201"/>
      <c r="P40" s="202"/>
      <c r="Q40" s="8">
        <f t="shared" si="5"/>
        <v>0</v>
      </c>
    </row>
    <row r="41" spans="1:18" s="48" customFormat="1" ht="12.75">
      <c r="A41" s="52">
        <v>3000</v>
      </c>
      <c r="B41" s="51" t="s">
        <v>101</v>
      </c>
      <c r="C41" s="6">
        <f>C42+C54+C55+C56</f>
        <v>0</v>
      </c>
      <c r="D41" s="7">
        <f>D42+D54+D55+D56</f>
        <v>0</v>
      </c>
      <c r="E41" s="8">
        <f t="shared" si="1"/>
        <v>0</v>
      </c>
      <c r="F41" s="6">
        <f>F42+F54+F55+F56</f>
        <v>0</v>
      </c>
      <c r="G41" s="7">
        <f>G42+G54+G55+G56</f>
        <v>0</v>
      </c>
      <c r="H41" s="8">
        <f t="shared" si="2"/>
        <v>0</v>
      </c>
      <c r="I41" s="6">
        <f>I42+I54+I55+I56</f>
        <v>0</v>
      </c>
      <c r="J41" s="7">
        <f>J42+J54+J55+J56</f>
        <v>0</v>
      </c>
      <c r="K41" s="8">
        <f t="shared" si="3"/>
        <v>0</v>
      </c>
      <c r="L41" s="6">
        <f>L42+L54+L55+L56</f>
        <v>0</v>
      </c>
      <c r="M41" s="7">
        <f>M42+M54+M55+M56</f>
        <v>0</v>
      </c>
      <c r="N41" s="8">
        <f t="shared" si="4"/>
        <v>0</v>
      </c>
      <c r="O41" s="6">
        <f>O42+O54+O55+O56</f>
        <v>0</v>
      </c>
      <c r="P41" s="7">
        <f>P42+P54+P55+P56</f>
        <v>0</v>
      </c>
      <c r="Q41" s="8">
        <f t="shared" si="5"/>
        <v>0</v>
      </c>
      <c r="R41" s="48">
        <f t="shared" si="6"/>
      </c>
    </row>
    <row r="42" spans="1:18" s="48" customFormat="1" ht="12.75">
      <c r="A42" s="52">
        <v>3100</v>
      </c>
      <c r="B42" s="51" t="s">
        <v>102</v>
      </c>
      <c r="C42" s="6">
        <f>C43+C44+C47+C50</f>
        <v>0</v>
      </c>
      <c r="D42" s="7">
        <f>D43+D44+D47+D50</f>
        <v>0</v>
      </c>
      <c r="E42" s="8">
        <f t="shared" si="1"/>
        <v>0</v>
      </c>
      <c r="F42" s="6">
        <f>F43+F44+F47+F50</f>
        <v>0</v>
      </c>
      <c r="G42" s="7">
        <f>G43+G44+G47+G50</f>
        <v>0</v>
      </c>
      <c r="H42" s="8">
        <f t="shared" si="2"/>
        <v>0</v>
      </c>
      <c r="I42" s="6">
        <f>I43+I44+I47+I50</f>
        <v>0</v>
      </c>
      <c r="J42" s="7">
        <f>J43+J44+J47+J50</f>
        <v>0</v>
      </c>
      <c r="K42" s="8">
        <f t="shared" si="3"/>
        <v>0</v>
      </c>
      <c r="L42" s="6">
        <f>L43+L44+L47+L50</f>
        <v>0</v>
      </c>
      <c r="M42" s="7">
        <f>M43+M44+M47+M50</f>
        <v>0</v>
      </c>
      <c r="N42" s="8">
        <f t="shared" si="4"/>
        <v>0</v>
      </c>
      <c r="O42" s="6">
        <f>O43+O44+O47+O50</f>
        <v>0</v>
      </c>
      <c r="P42" s="7">
        <f>P43+P44+P47+P50</f>
        <v>0</v>
      </c>
      <c r="Q42" s="8">
        <f t="shared" si="5"/>
        <v>0</v>
      </c>
      <c r="R42" s="48">
        <f t="shared" si="6"/>
      </c>
    </row>
    <row r="43" spans="1:18" s="48" customFormat="1" ht="25.5">
      <c r="A43" s="49">
        <v>3110</v>
      </c>
      <c r="B43" s="50" t="s">
        <v>103</v>
      </c>
      <c r="C43" s="201"/>
      <c r="D43" s="202"/>
      <c r="E43" s="8">
        <f t="shared" si="1"/>
        <v>0</v>
      </c>
      <c r="F43" s="201"/>
      <c r="G43" s="202"/>
      <c r="H43" s="8">
        <f t="shared" si="2"/>
        <v>0</v>
      </c>
      <c r="I43" s="201"/>
      <c r="J43" s="202"/>
      <c r="K43" s="8">
        <f t="shared" si="3"/>
        <v>0</v>
      </c>
      <c r="L43" s="201"/>
      <c r="M43" s="202"/>
      <c r="N43" s="8">
        <f t="shared" si="4"/>
        <v>0</v>
      </c>
      <c r="O43" s="201"/>
      <c r="P43" s="202"/>
      <c r="Q43" s="8">
        <f t="shared" si="5"/>
        <v>0</v>
      </c>
      <c r="R43" s="48">
        <f t="shared" si="6"/>
      </c>
    </row>
    <row r="44" spans="1:18" s="48" customFormat="1" ht="12.75">
      <c r="A44" s="49">
        <v>3120</v>
      </c>
      <c r="B44" s="50" t="s">
        <v>104</v>
      </c>
      <c r="C44" s="9">
        <f>SUM(C45:C46)</f>
        <v>0</v>
      </c>
      <c r="D44" s="10">
        <f>SUM(D45:D46)</f>
        <v>0</v>
      </c>
      <c r="E44" s="8">
        <f t="shared" si="1"/>
        <v>0</v>
      </c>
      <c r="F44" s="9">
        <f>SUM(F45:F46)</f>
        <v>0</v>
      </c>
      <c r="G44" s="10">
        <f>SUM(G45:G46)</f>
        <v>0</v>
      </c>
      <c r="H44" s="8">
        <f t="shared" si="2"/>
        <v>0</v>
      </c>
      <c r="I44" s="9">
        <f>SUM(I45:I46)</f>
        <v>0</v>
      </c>
      <c r="J44" s="10">
        <f>SUM(J45:J46)</f>
        <v>0</v>
      </c>
      <c r="K44" s="8">
        <f t="shared" si="3"/>
        <v>0</v>
      </c>
      <c r="L44" s="9">
        <f>SUM(L45:L46)</f>
        <v>0</v>
      </c>
      <c r="M44" s="10">
        <f>SUM(M45:M46)</f>
        <v>0</v>
      </c>
      <c r="N44" s="8">
        <f t="shared" si="4"/>
        <v>0</v>
      </c>
      <c r="O44" s="9">
        <f>SUM(O45:O46)</f>
        <v>0</v>
      </c>
      <c r="P44" s="10">
        <f>SUM(P45:P46)</f>
        <v>0</v>
      </c>
      <c r="Q44" s="8">
        <f t="shared" si="5"/>
        <v>0</v>
      </c>
      <c r="R44" s="48">
        <f t="shared" si="6"/>
      </c>
    </row>
    <row r="45" spans="1:18" s="48" customFormat="1" ht="12.75">
      <c r="A45" s="49">
        <v>3121</v>
      </c>
      <c r="B45" s="50" t="s">
        <v>213</v>
      </c>
      <c r="C45" s="197"/>
      <c r="D45" s="198"/>
      <c r="E45" s="8">
        <f t="shared" si="1"/>
        <v>0</v>
      </c>
      <c r="F45" s="197"/>
      <c r="G45" s="198"/>
      <c r="H45" s="8">
        <f t="shared" si="2"/>
        <v>0</v>
      </c>
      <c r="I45" s="197"/>
      <c r="J45" s="198"/>
      <c r="K45" s="8">
        <f t="shared" si="3"/>
        <v>0</v>
      </c>
      <c r="L45" s="197"/>
      <c r="M45" s="198"/>
      <c r="N45" s="8">
        <f t="shared" si="4"/>
        <v>0</v>
      </c>
      <c r="O45" s="197"/>
      <c r="P45" s="198"/>
      <c r="Q45" s="8">
        <f t="shared" si="5"/>
        <v>0</v>
      </c>
      <c r="R45" s="48">
        <f t="shared" si="6"/>
      </c>
    </row>
    <row r="46" spans="1:18" s="48" customFormat="1" ht="12.75">
      <c r="A46" s="49">
        <v>3122</v>
      </c>
      <c r="B46" s="50" t="s">
        <v>214</v>
      </c>
      <c r="C46" s="197"/>
      <c r="D46" s="198"/>
      <c r="E46" s="8">
        <f t="shared" si="1"/>
        <v>0</v>
      </c>
      <c r="F46" s="197"/>
      <c r="G46" s="198"/>
      <c r="H46" s="8">
        <f t="shared" si="2"/>
        <v>0</v>
      </c>
      <c r="I46" s="197"/>
      <c r="J46" s="198"/>
      <c r="K46" s="8">
        <f t="shared" si="3"/>
        <v>0</v>
      </c>
      <c r="L46" s="197"/>
      <c r="M46" s="198"/>
      <c r="N46" s="8">
        <f t="shared" si="4"/>
        <v>0</v>
      </c>
      <c r="O46" s="197"/>
      <c r="P46" s="198"/>
      <c r="Q46" s="8">
        <f t="shared" si="5"/>
        <v>0</v>
      </c>
      <c r="R46" s="48">
        <f t="shared" si="6"/>
      </c>
    </row>
    <row r="47" spans="1:18" s="48" customFormat="1" ht="12.75">
      <c r="A47" s="49">
        <v>3130</v>
      </c>
      <c r="B47" s="50" t="s">
        <v>105</v>
      </c>
      <c r="C47" s="9">
        <f>SUM(C48:C49)</f>
        <v>0</v>
      </c>
      <c r="D47" s="10">
        <f>SUM(D48:D49)</f>
        <v>0</v>
      </c>
      <c r="E47" s="8">
        <f t="shared" si="1"/>
        <v>0</v>
      </c>
      <c r="F47" s="9">
        <f>SUM(F48:F49)</f>
        <v>0</v>
      </c>
      <c r="G47" s="10">
        <f>SUM(G48:G49)</f>
        <v>0</v>
      </c>
      <c r="H47" s="8">
        <f t="shared" si="2"/>
        <v>0</v>
      </c>
      <c r="I47" s="9">
        <f>SUM(I48:I49)</f>
        <v>0</v>
      </c>
      <c r="J47" s="10">
        <f>SUM(J48:J49)</f>
        <v>0</v>
      </c>
      <c r="K47" s="8">
        <f t="shared" si="3"/>
        <v>0</v>
      </c>
      <c r="L47" s="9">
        <f>SUM(L48:L49)</f>
        <v>0</v>
      </c>
      <c r="M47" s="10">
        <f>SUM(M48:M49)</f>
        <v>0</v>
      </c>
      <c r="N47" s="8">
        <f t="shared" si="4"/>
        <v>0</v>
      </c>
      <c r="O47" s="9">
        <f>SUM(O48:O49)</f>
        <v>0</v>
      </c>
      <c r="P47" s="10">
        <f>SUM(P48:P49)</f>
        <v>0</v>
      </c>
      <c r="Q47" s="8">
        <f t="shared" si="5"/>
        <v>0</v>
      </c>
      <c r="R47" s="48">
        <f t="shared" si="6"/>
      </c>
    </row>
    <row r="48" spans="1:18" s="48" customFormat="1" ht="12.75">
      <c r="A48" s="49">
        <v>3131</v>
      </c>
      <c r="B48" s="50" t="s">
        <v>215</v>
      </c>
      <c r="C48" s="197"/>
      <c r="D48" s="198"/>
      <c r="E48" s="8">
        <f t="shared" si="1"/>
        <v>0</v>
      </c>
      <c r="F48" s="197"/>
      <c r="G48" s="198"/>
      <c r="H48" s="8">
        <f t="shared" si="2"/>
        <v>0</v>
      </c>
      <c r="I48" s="197"/>
      <c r="J48" s="198"/>
      <c r="K48" s="8">
        <f t="shared" si="3"/>
        <v>0</v>
      </c>
      <c r="L48" s="197"/>
      <c r="M48" s="198"/>
      <c r="N48" s="8">
        <f t="shared" si="4"/>
        <v>0</v>
      </c>
      <c r="O48" s="197"/>
      <c r="P48" s="198"/>
      <c r="Q48" s="8">
        <f t="shared" si="5"/>
        <v>0</v>
      </c>
      <c r="R48" s="48">
        <f t="shared" si="6"/>
      </c>
    </row>
    <row r="49" spans="1:18" s="48" customFormat="1" ht="12.75">
      <c r="A49" s="49">
        <v>3132</v>
      </c>
      <c r="B49" s="50" t="s">
        <v>106</v>
      </c>
      <c r="C49" s="197"/>
      <c r="D49" s="198"/>
      <c r="E49" s="8">
        <f t="shared" si="1"/>
        <v>0</v>
      </c>
      <c r="F49" s="197"/>
      <c r="G49" s="198"/>
      <c r="H49" s="8">
        <f t="shared" si="2"/>
        <v>0</v>
      </c>
      <c r="I49" s="197"/>
      <c r="J49" s="198"/>
      <c r="K49" s="8">
        <f t="shared" si="3"/>
        <v>0</v>
      </c>
      <c r="L49" s="197"/>
      <c r="M49" s="198"/>
      <c r="N49" s="8">
        <f t="shared" si="4"/>
        <v>0</v>
      </c>
      <c r="O49" s="197"/>
      <c r="P49" s="198"/>
      <c r="Q49" s="8">
        <f t="shared" si="5"/>
        <v>0</v>
      </c>
      <c r="R49" s="48">
        <f t="shared" si="6"/>
      </c>
    </row>
    <row r="50" spans="1:18" s="48" customFormat="1" ht="12.75">
      <c r="A50" s="49">
        <v>3140</v>
      </c>
      <c r="B50" s="50" t="s">
        <v>107</v>
      </c>
      <c r="C50" s="9">
        <f>SUM(C51:C53)</f>
        <v>0</v>
      </c>
      <c r="D50" s="10">
        <f>SUM(D51:D53)</f>
        <v>0</v>
      </c>
      <c r="E50" s="8">
        <f t="shared" si="1"/>
        <v>0</v>
      </c>
      <c r="F50" s="9">
        <f>SUM(F51:F53)</f>
        <v>0</v>
      </c>
      <c r="G50" s="10">
        <f>SUM(G51:G53)</f>
        <v>0</v>
      </c>
      <c r="H50" s="8">
        <f t="shared" si="2"/>
        <v>0</v>
      </c>
      <c r="I50" s="9">
        <f>SUM(I51:I53)</f>
        <v>0</v>
      </c>
      <c r="J50" s="10">
        <f>SUM(J51:J53)</f>
        <v>0</v>
      </c>
      <c r="K50" s="8">
        <f t="shared" si="3"/>
        <v>0</v>
      </c>
      <c r="L50" s="9">
        <f>SUM(L51:L53)</f>
        <v>0</v>
      </c>
      <c r="M50" s="10">
        <f>SUM(M51:M53)</f>
        <v>0</v>
      </c>
      <c r="N50" s="8">
        <f t="shared" si="4"/>
        <v>0</v>
      </c>
      <c r="O50" s="9">
        <f>SUM(O51:O53)</f>
        <v>0</v>
      </c>
      <c r="P50" s="10">
        <f>SUM(P51:P53)</f>
        <v>0</v>
      </c>
      <c r="Q50" s="8">
        <f t="shared" si="5"/>
        <v>0</v>
      </c>
      <c r="R50" s="48">
        <f t="shared" si="6"/>
      </c>
    </row>
    <row r="51" spans="1:18" s="48" customFormat="1" ht="12.75">
      <c r="A51" s="49">
        <v>3141</v>
      </c>
      <c r="B51" s="50" t="s">
        <v>216</v>
      </c>
      <c r="C51" s="197"/>
      <c r="D51" s="198"/>
      <c r="E51" s="8">
        <f t="shared" si="1"/>
        <v>0</v>
      </c>
      <c r="F51" s="197"/>
      <c r="G51" s="198"/>
      <c r="H51" s="8">
        <f t="shared" si="2"/>
        <v>0</v>
      </c>
      <c r="I51" s="197"/>
      <c r="J51" s="198"/>
      <c r="K51" s="8">
        <f t="shared" si="3"/>
        <v>0</v>
      </c>
      <c r="L51" s="197"/>
      <c r="M51" s="198"/>
      <c r="N51" s="8">
        <f t="shared" si="4"/>
        <v>0</v>
      </c>
      <c r="O51" s="197"/>
      <c r="P51" s="198"/>
      <c r="Q51" s="8">
        <f t="shared" si="5"/>
        <v>0</v>
      </c>
      <c r="R51" s="48">
        <f t="shared" si="6"/>
      </c>
    </row>
    <row r="52" spans="1:18" s="48" customFormat="1" ht="12.75">
      <c r="A52" s="49">
        <v>3142</v>
      </c>
      <c r="B52" s="50" t="s">
        <v>217</v>
      </c>
      <c r="C52" s="197"/>
      <c r="D52" s="198"/>
      <c r="E52" s="8">
        <f t="shared" si="1"/>
        <v>0</v>
      </c>
      <c r="F52" s="197"/>
      <c r="G52" s="198"/>
      <c r="H52" s="8">
        <f t="shared" si="2"/>
        <v>0</v>
      </c>
      <c r="I52" s="197"/>
      <c r="J52" s="198"/>
      <c r="K52" s="8">
        <f t="shared" si="3"/>
        <v>0</v>
      </c>
      <c r="L52" s="197"/>
      <c r="M52" s="198"/>
      <c r="N52" s="8">
        <f t="shared" si="4"/>
        <v>0</v>
      </c>
      <c r="O52" s="197"/>
      <c r="P52" s="198"/>
      <c r="Q52" s="8">
        <f t="shared" si="5"/>
        <v>0</v>
      </c>
      <c r="R52" s="48">
        <f t="shared" si="6"/>
      </c>
    </row>
    <row r="53" spans="1:18" s="48" customFormat="1" ht="12.75">
      <c r="A53" s="49">
        <v>3143</v>
      </c>
      <c r="B53" s="50" t="s">
        <v>108</v>
      </c>
      <c r="C53" s="197"/>
      <c r="D53" s="198"/>
      <c r="E53" s="8">
        <f t="shared" si="1"/>
        <v>0</v>
      </c>
      <c r="F53" s="197"/>
      <c r="G53" s="198"/>
      <c r="H53" s="8">
        <f t="shared" si="2"/>
        <v>0</v>
      </c>
      <c r="I53" s="197"/>
      <c r="J53" s="198"/>
      <c r="K53" s="8">
        <f t="shared" si="3"/>
        <v>0</v>
      </c>
      <c r="L53" s="197"/>
      <c r="M53" s="198"/>
      <c r="N53" s="8">
        <f t="shared" si="4"/>
        <v>0</v>
      </c>
      <c r="O53" s="197"/>
      <c r="P53" s="198"/>
      <c r="Q53" s="8">
        <f t="shared" si="5"/>
        <v>0</v>
      </c>
      <c r="R53" s="48">
        <f t="shared" si="6"/>
      </c>
    </row>
    <row r="54" spans="1:18" s="48" customFormat="1" ht="12.75">
      <c r="A54" s="52">
        <v>3150</v>
      </c>
      <c r="B54" s="51" t="s">
        <v>109</v>
      </c>
      <c r="C54" s="199"/>
      <c r="D54" s="200"/>
      <c r="E54" s="8">
        <f t="shared" si="1"/>
        <v>0</v>
      </c>
      <c r="F54" s="199"/>
      <c r="G54" s="200"/>
      <c r="H54" s="8">
        <f t="shared" si="2"/>
        <v>0</v>
      </c>
      <c r="I54" s="199"/>
      <c r="J54" s="200"/>
      <c r="K54" s="8">
        <f t="shared" si="3"/>
        <v>0</v>
      </c>
      <c r="L54" s="199"/>
      <c r="M54" s="200"/>
      <c r="N54" s="8">
        <f t="shared" si="4"/>
        <v>0</v>
      </c>
      <c r="O54" s="199"/>
      <c r="P54" s="200"/>
      <c r="Q54" s="8">
        <f t="shared" si="5"/>
        <v>0</v>
      </c>
      <c r="R54" s="48">
        <f t="shared" si="6"/>
      </c>
    </row>
    <row r="55" spans="1:18" s="48" customFormat="1" ht="12.75">
      <c r="A55" s="52">
        <v>3160</v>
      </c>
      <c r="B55" s="51" t="s">
        <v>110</v>
      </c>
      <c r="C55" s="199"/>
      <c r="D55" s="200"/>
      <c r="E55" s="8">
        <f t="shared" si="1"/>
        <v>0</v>
      </c>
      <c r="F55" s="199"/>
      <c r="G55" s="200"/>
      <c r="H55" s="8">
        <f t="shared" si="2"/>
        <v>0</v>
      </c>
      <c r="I55" s="199"/>
      <c r="J55" s="200"/>
      <c r="K55" s="8">
        <f t="shared" si="3"/>
        <v>0</v>
      </c>
      <c r="L55" s="199"/>
      <c r="M55" s="200"/>
      <c r="N55" s="8">
        <f t="shared" si="4"/>
        <v>0</v>
      </c>
      <c r="O55" s="199"/>
      <c r="P55" s="200"/>
      <c r="Q55" s="8">
        <f t="shared" si="5"/>
        <v>0</v>
      </c>
      <c r="R55" s="48">
        <f t="shared" si="6"/>
      </c>
    </row>
    <row r="56" spans="1:18" s="48" customFormat="1" ht="12.75">
      <c r="A56" s="52">
        <v>3200</v>
      </c>
      <c r="B56" s="51" t="s">
        <v>111</v>
      </c>
      <c r="C56" s="9">
        <f>SUM(C57:C60)</f>
        <v>0</v>
      </c>
      <c r="D56" s="10">
        <f>SUM(D57:D60)</f>
        <v>0</v>
      </c>
      <c r="E56" s="8">
        <f t="shared" si="1"/>
        <v>0</v>
      </c>
      <c r="F56" s="9">
        <f>SUM(F57:F60)</f>
        <v>0</v>
      </c>
      <c r="G56" s="10">
        <f>SUM(G57:G60)</f>
        <v>0</v>
      </c>
      <c r="H56" s="8">
        <f t="shared" si="2"/>
        <v>0</v>
      </c>
      <c r="I56" s="9">
        <f>SUM(I57:I60)</f>
        <v>0</v>
      </c>
      <c r="J56" s="10">
        <f>SUM(J57:J60)</f>
        <v>0</v>
      </c>
      <c r="K56" s="8">
        <f t="shared" si="3"/>
        <v>0</v>
      </c>
      <c r="L56" s="9">
        <f>SUM(L57:L60)</f>
        <v>0</v>
      </c>
      <c r="M56" s="10">
        <f>SUM(M57:M60)</f>
        <v>0</v>
      </c>
      <c r="N56" s="8">
        <f t="shared" si="4"/>
        <v>0</v>
      </c>
      <c r="O56" s="9">
        <f>SUM(O57:O60)</f>
        <v>0</v>
      </c>
      <c r="P56" s="10">
        <f>SUM(P57:P60)</f>
        <v>0</v>
      </c>
      <c r="Q56" s="8">
        <f t="shared" si="5"/>
        <v>0</v>
      </c>
      <c r="R56" s="48">
        <f t="shared" si="6"/>
      </c>
    </row>
    <row r="57" spans="1:18" s="48" customFormat="1" ht="25.5">
      <c r="A57" s="49">
        <v>3210</v>
      </c>
      <c r="B57" s="50" t="s">
        <v>112</v>
      </c>
      <c r="C57" s="199"/>
      <c r="D57" s="200"/>
      <c r="E57" s="8">
        <f t="shared" si="1"/>
        <v>0</v>
      </c>
      <c r="F57" s="199"/>
      <c r="G57" s="200"/>
      <c r="H57" s="8">
        <f t="shared" si="2"/>
        <v>0</v>
      </c>
      <c r="I57" s="199"/>
      <c r="J57" s="200"/>
      <c r="K57" s="8">
        <f t="shared" si="3"/>
        <v>0</v>
      </c>
      <c r="L57" s="199"/>
      <c r="M57" s="200"/>
      <c r="N57" s="8">
        <f t="shared" si="4"/>
        <v>0</v>
      </c>
      <c r="O57" s="199"/>
      <c r="P57" s="200"/>
      <c r="Q57" s="8">
        <f t="shared" si="5"/>
        <v>0</v>
      </c>
      <c r="R57" s="48">
        <f t="shared" si="6"/>
      </c>
    </row>
    <row r="58" spans="1:18" s="48" customFormat="1" ht="25.5">
      <c r="A58" s="49">
        <v>3220</v>
      </c>
      <c r="B58" s="50" t="s">
        <v>113</v>
      </c>
      <c r="C58" s="199"/>
      <c r="D58" s="200"/>
      <c r="E58" s="8">
        <f t="shared" si="1"/>
        <v>0</v>
      </c>
      <c r="F58" s="199"/>
      <c r="G58" s="200"/>
      <c r="H58" s="8">
        <f t="shared" si="2"/>
        <v>0</v>
      </c>
      <c r="I58" s="199"/>
      <c r="J58" s="200"/>
      <c r="K58" s="8">
        <f t="shared" si="3"/>
        <v>0</v>
      </c>
      <c r="L58" s="199"/>
      <c r="M58" s="200"/>
      <c r="N58" s="8">
        <f t="shared" si="4"/>
        <v>0</v>
      </c>
      <c r="O58" s="199"/>
      <c r="P58" s="200"/>
      <c r="Q58" s="8">
        <f t="shared" si="5"/>
        <v>0</v>
      </c>
      <c r="R58" s="48">
        <f t="shared" si="6"/>
      </c>
    </row>
    <row r="59" spans="1:18" s="48" customFormat="1" ht="25.5">
      <c r="A59" s="49">
        <v>3230</v>
      </c>
      <c r="B59" s="50" t="s">
        <v>218</v>
      </c>
      <c r="C59" s="199"/>
      <c r="D59" s="200"/>
      <c r="E59" s="8">
        <f t="shared" si="1"/>
        <v>0</v>
      </c>
      <c r="F59" s="199"/>
      <c r="G59" s="200"/>
      <c r="H59" s="8">
        <f t="shared" si="2"/>
        <v>0</v>
      </c>
      <c r="I59" s="199"/>
      <c r="J59" s="200"/>
      <c r="K59" s="8">
        <f t="shared" si="3"/>
        <v>0</v>
      </c>
      <c r="L59" s="199"/>
      <c r="M59" s="200"/>
      <c r="N59" s="8">
        <f t="shared" si="4"/>
        <v>0</v>
      </c>
      <c r="O59" s="199"/>
      <c r="P59" s="200"/>
      <c r="Q59" s="8">
        <f t="shared" si="5"/>
        <v>0</v>
      </c>
      <c r="R59" s="48">
        <f t="shared" si="6"/>
      </c>
    </row>
    <row r="60" spans="1:18" s="48" customFormat="1" ht="12.75">
      <c r="A60" s="49">
        <v>3240</v>
      </c>
      <c r="B60" s="50" t="s">
        <v>114</v>
      </c>
      <c r="C60" s="199"/>
      <c r="D60" s="200"/>
      <c r="E60" s="8">
        <f t="shared" si="1"/>
        <v>0</v>
      </c>
      <c r="F60" s="199"/>
      <c r="G60" s="200"/>
      <c r="H60" s="8">
        <f t="shared" si="2"/>
        <v>0</v>
      </c>
      <c r="I60" s="199"/>
      <c r="J60" s="200"/>
      <c r="K60" s="8">
        <f t="shared" si="3"/>
        <v>0</v>
      </c>
      <c r="L60" s="199"/>
      <c r="M60" s="200"/>
      <c r="N60" s="8">
        <f t="shared" si="4"/>
        <v>0</v>
      </c>
      <c r="O60" s="199"/>
      <c r="P60" s="200"/>
      <c r="Q60" s="8">
        <f t="shared" si="5"/>
        <v>0</v>
      </c>
      <c r="R60" s="48">
        <f t="shared" si="6"/>
      </c>
    </row>
    <row r="61" spans="1:18" s="48" customFormat="1" ht="12.75">
      <c r="A61" s="53"/>
      <c r="B61" s="54" t="s">
        <v>116</v>
      </c>
      <c r="C61" s="12">
        <f>C7+C41</f>
        <v>0</v>
      </c>
      <c r="D61" s="13">
        <f>D7+D41</f>
        <v>0</v>
      </c>
      <c r="E61" s="14">
        <f t="shared" si="1"/>
        <v>0</v>
      </c>
      <c r="F61" s="12">
        <f>F7+F41</f>
        <v>0</v>
      </c>
      <c r="G61" s="13">
        <f>G7+G41</f>
        <v>0</v>
      </c>
      <c r="H61" s="14">
        <f t="shared" si="2"/>
        <v>0</v>
      </c>
      <c r="I61" s="12">
        <f>I7+I41</f>
        <v>0</v>
      </c>
      <c r="J61" s="13">
        <f>J7+J41</f>
        <v>0</v>
      </c>
      <c r="K61" s="14">
        <f t="shared" si="3"/>
        <v>0</v>
      </c>
      <c r="L61" s="12">
        <f>L7+L41</f>
        <v>0</v>
      </c>
      <c r="M61" s="13">
        <f>M7+M41</f>
        <v>0</v>
      </c>
      <c r="N61" s="14">
        <f t="shared" si="4"/>
        <v>0</v>
      </c>
      <c r="O61" s="12">
        <f>O7+O41</f>
        <v>0</v>
      </c>
      <c r="P61" s="13">
        <f>P7+P41</f>
        <v>0</v>
      </c>
      <c r="Q61" s="14">
        <f t="shared" si="5"/>
        <v>0</v>
      </c>
      <c r="R61" s="48">
        <f t="shared" si="6"/>
      </c>
    </row>
    <row r="62" spans="1:18" s="47" customFormat="1" ht="15.75">
      <c r="A62" s="68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165"/>
      <c r="R62" s="48" t="s">
        <v>117</v>
      </c>
    </row>
    <row r="63" spans="1:18" s="47" customFormat="1" ht="15.75">
      <c r="A63" s="70" t="s">
        <v>191</v>
      </c>
      <c r="B63" s="70" t="str">
        <f>"Надання кредитів за кодами класифікації кредитування бюджету у "&amp;Параметри!B3&amp;"-"&amp;Параметри!F3&amp;" роках"</f>
        <v>Надання кредитів за кодами класифікації кредитування бюджету у 2011-2015 роках</v>
      </c>
      <c r="C63" s="70"/>
      <c r="D63" s="70"/>
      <c r="E63" s="70"/>
      <c r="F63" s="70"/>
      <c r="G63" s="70"/>
      <c r="H63" s="70"/>
      <c r="I63" s="70"/>
      <c r="J63" s="70"/>
      <c r="K63" s="70"/>
      <c r="L63" s="165"/>
      <c r="R63" s="48" t="s">
        <v>117</v>
      </c>
    </row>
    <row r="64" spans="1:18" s="115" customFormat="1" ht="30" customHeight="1">
      <c r="A64" s="414" t="s">
        <v>53</v>
      </c>
      <c r="B64" s="414" t="s">
        <v>54</v>
      </c>
      <c r="C64" s="378" t="str">
        <f>Параметри!$B$5</f>
        <v>2011 (Звіт)</v>
      </c>
      <c r="D64" s="379"/>
      <c r="E64" s="380"/>
      <c r="F64" s="378" t="str">
        <f>Параметри!$C$5</f>
        <v>2012 (Затверджено на рік)</v>
      </c>
      <c r="G64" s="379"/>
      <c r="H64" s="380"/>
      <c r="I64" s="378" t="str">
        <f>Параметри!$D$5</f>
        <v>2013 (Проект)</v>
      </c>
      <c r="J64" s="379"/>
      <c r="K64" s="380"/>
      <c r="L64" s="378" t="str">
        <f>Параметри!$E$5</f>
        <v>2014 (Прогноз)</v>
      </c>
      <c r="M64" s="379"/>
      <c r="N64" s="380"/>
      <c r="O64" s="378" t="str">
        <f>Параметри!$F$5</f>
        <v>2015 (Прогноз)</v>
      </c>
      <c r="P64" s="379"/>
      <c r="Q64" s="380"/>
      <c r="R64" s="48" t="s">
        <v>117</v>
      </c>
    </row>
    <row r="65" spans="1:18" s="115" customFormat="1" ht="15" customHeight="1">
      <c r="A65" s="415"/>
      <c r="B65" s="415"/>
      <c r="C65" s="410" t="s">
        <v>43</v>
      </c>
      <c r="D65" s="412" t="s">
        <v>42</v>
      </c>
      <c r="E65" s="57" t="s">
        <v>48</v>
      </c>
      <c r="F65" s="409" t="s">
        <v>43</v>
      </c>
      <c r="G65" s="382" t="s">
        <v>42</v>
      </c>
      <c r="H65" s="168" t="s">
        <v>48</v>
      </c>
      <c r="I65" s="409" t="s">
        <v>43</v>
      </c>
      <c r="J65" s="382" t="s">
        <v>42</v>
      </c>
      <c r="K65" s="168" t="s">
        <v>48</v>
      </c>
      <c r="L65" s="409" t="s">
        <v>43</v>
      </c>
      <c r="M65" s="382" t="s">
        <v>42</v>
      </c>
      <c r="N65" s="168" t="s">
        <v>48</v>
      </c>
      <c r="O65" s="409" t="s">
        <v>43</v>
      </c>
      <c r="P65" s="382" t="s">
        <v>42</v>
      </c>
      <c r="Q65" s="168" t="s">
        <v>48</v>
      </c>
      <c r="R65" s="48" t="s">
        <v>117</v>
      </c>
    </row>
    <row r="66" spans="1:18" s="115" customFormat="1" ht="15">
      <c r="A66" s="416"/>
      <c r="B66" s="416"/>
      <c r="C66" s="411"/>
      <c r="D66" s="413"/>
      <c r="E66" s="58" t="s">
        <v>46</v>
      </c>
      <c r="F66" s="381"/>
      <c r="G66" s="383"/>
      <c r="H66" s="169" t="s">
        <v>46</v>
      </c>
      <c r="I66" s="381"/>
      <c r="J66" s="383"/>
      <c r="K66" s="169" t="s">
        <v>51</v>
      </c>
      <c r="L66" s="381"/>
      <c r="M66" s="383"/>
      <c r="N66" s="169" t="s">
        <v>63</v>
      </c>
      <c r="O66" s="381"/>
      <c r="P66" s="383"/>
      <c r="Q66" s="169" t="s">
        <v>64</v>
      </c>
      <c r="R66" s="48" t="s">
        <v>117</v>
      </c>
    </row>
    <row r="67" spans="1:18" s="115" customFormat="1" ht="15">
      <c r="A67" s="59">
        <v>1</v>
      </c>
      <c r="B67" s="59">
        <f>A67+1</f>
        <v>2</v>
      </c>
      <c r="C67" s="60">
        <v>3</v>
      </c>
      <c r="D67" s="61">
        <f>C67+1</f>
        <v>4</v>
      </c>
      <c r="E67" s="62">
        <f>D67+1</f>
        <v>5</v>
      </c>
      <c r="F67" s="63">
        <f aca="true" t="shared" si="7" ref="F67:Q67">E67+1</f>
        <v>6</v>
      </c>
      <c r="G67" s="64">
        <f t="shared" si="7"/>
        <v>7</v>
      </c>
      <c r="H67" s="65">
        <f t="shared" si="7"/>
        <v>8</v>
      </c>
      <c r="I67" s="60">
        <f t="shared" si="7"/>
        <v>9</v>
      </c>
      <c r="J67" s="61">
        <f t="shared" si="7"/>
        <v>10</v>
      </c>
      <c r="K67" s="62">
        <f t="shared" si="7"/>
        <v>11</v>
      </c>
      <c r="L67" s="60">
        <f t="shared" si="7"/>
        <v>12</v>
      </c>
      <c r="M67" s="61">
        <f t="shared" si="7"/>
        <v>13</v>
      </c>
      <c r="N67" s="62">
        <f t="shared" si="7"/>
        <v>14</v>
      </c>
      <c r="O67" s="60">
        <f t="shared" si="7"/>
        <v>15</v>
      </c>
      <c r="P67" s="61">
        <f t="shared" si="7"/>
        <v>16</v>
      </c>
      <c r="Q67" s="62">
        <f t="shared" si="7"/>
        <v>17</v>
      </c>
      <c r="R67" s="48" t="s">
        <v>117</v>
      </c>
    </row>
    <row r="68" spans="1:18" s="115" customFormat="1" ht="15">
      <c r="A68" s="71">
        <v>4000</v>
      </c>
      <c r="B68" s="72" t="s">
        <v>118</v>
      </c>
      <c r="C68" s="15">
        <f>C69</f>
        <v>0</v>
      </c>
      <c r="D68" s="16">
        <f>D69</f>
        <v>0</v>
      </c>
      <c r="E68" s="17">
        <f aca="true" t="shared" si="8" ref="E68:E74">SUM(C68:D68)</f>
        <v>0</v>
      </c>
      <c r="F68" s="15">
        <f>F69</f>
        <v>0</v>
      </c>
      <c r="G68" s="16">
        <f>G69</f>
        <v>0</v>
      </c>
      <c r="H68" s="17">
        <f aca="true" t="shared" si="9" ref="H68:H74">SUM(F68:G68)</f>
        <v>0</v>
      </c>
      <c r="I68" s="15">
        <f>I69</f>
        <v>0</v>
      </c>
      <c r="J68" s="16">
        <f>J69</f>
        <v>0</v>
      </c>
      <c r="K68" s="17">
        <f aca="true" t="shared" si="10" ref="K68:K74">SUM(I68:J68)</f>
        <v>0</v>
      </c>
      <c r="L68" s="15">
        <f>L69</f>
        <v>0</v>
      </c>
      <c r="M68" s="16">
        <f>M69</f>
        <v>0</v>
      </c>
      <c r="N68" s="17">
        <f aca="true" t="shared" si="11" ref="N68:N74">SUM(L68:M68)</f>
        <v>0</v>
      </c>
      <c r="O68" s="15">
        <f>O69</f>
        <v>0</v>
      </c>
      <c r="P68" s="16">
        <f>P69</f>
        <v>0</v>
      </c>
      <c r="Q68" s="17">
        <f aca="true" t="shared" si="12" ref="Q68:Q74">SUM(O68:P68)</f>
        <v>0</v>
      </c>
      <c r="R68" s="48">
        <f aca="true" t="shared" si="13" ref="R68:R75">IF(ABS(C68)+ABS(D68)+ABS(F68)+ABS(G68)+ABS(I68)+ABS(J68)+ABS(L68)+ABS(M68)+ABS(O68)+ABS(P68)&lt;&gt;0,"Для друку","")</f>
      </c>
    </row>
    <row r="69" spans="1:18" s="115" customFormat="1" ht="15">
      <c r="A69" s="52">
        <v>4100</v>
      </c>
      <c r="B69" s="51" t="s">
        <v>119</v>
      </c>
      <c r="C69" s="9">
        <f>C70</f>
        <v>0</v>
      </c>
      <c r="D69" s="10">
        <f>D70</f>
        <v>0</v>
      </c>
      <c r="E69" s="8">
        <f t="shared" si="8"/>
        <v>0</v>
      </c>
      <c r="F69" s="9">
        <f>F70</f>
        <v>0</v>
      </c>
      <c r="G69" s="10">
        <f>G70</f>
        <v>0</v>
      </c>
      <c r="H69" s="8">
        <f t="shared" si="9"/>
        <v>0</v>
      </c>
      <c r="I69" s="9">
        <f>I70</f>
        <v>0</v>
      </c>
      <c r="J69" s="10">
        <f>J70</f>
        <v>0</v>
      </c>
      <c r="K69" s="8">
        <f t="shared" si="10"/>
        <v>0</v>
      </c>
      <c r="L69" s="9">
        <f>L70</f>
        <v>0</v>
      </c>
      <c r="M69" s="10">
        <f>M70</f>
        <v>0</v>
      </c>
      <c r="N69" s="8">
        <f t="shared" si="11"/>
        <v>0</v>
      </c>
      <c r="O69" s="9">
        <f>O70</f>
        <v>0</v>
      </c>
      <c r="P69" s="10">
        <f>P70</f>
        <v>0</v>
      </c>
      <c r="Q69" s="8">
        <f t="shared" si="12"/>
        <v>0</v>
      </c>
      <c r="R69" s="48">
        <f t="shared" si="13"/>
      </c>
    </row>
    <row r="70" spans="1:18" s="115" customFormat="1" ht="15">
      <c r="A70" s="49">
        <v>4110</v>
      </c>
      <c r="B70" s="50" t="s">
        <v>120</v>
      </c>
      <c r="C70" s="9">
        <f>SUM(C71:C73)</f>
        <v>0</v>
      </c>
      <c r="D70" s="10">
        <f>SUM(D71:D73)</f>
        <v>0</v>
      </c>
      <c r="E70" s="8">
        <f t="shared" si="8"/>
        <v>0</v>
      </c>
      <c r="F70" s="9">
        <f>SUM(F71:F73)</f>
        <v>0</v>
      </c>
      <c r="G70" s="10">
        <f>SUM(G71:G73)</f>
        <v>0</v>
      </c>
      <c r="H70" s="8">
        <f t="shared" si="9"/>
        <v>0</v>
      </c>
      <c r="I70" s="9">
        <f>SUM(I71:I73)</f>
        <v>0</v>
      </c>
      <c r="J70" s="10">
        <f>SUM(J71:J73)</f>
        <v>0</v>
      </c>
      <c r="K70" s="8">
        <f t="shared" si="10"/>
        <v>0</v>
      </c>
      <c r="L70" s="9">
        <f>SUM(L71:L73)</f>
        <v>0</v>
      </c>
      <c r="M70" s="10">
        <f>SUM(M71:M73)</f>
        <v>0</v>
      </c>
      <c r="N70" s="8">
        <f t="shared" si="11"/>
        <v>0</v>
      </c>
      <c r="O70" s="9">
        <f>SUM(O71:O73)</f>
        <v>0</v>
      </c>
      <c r="P70" s="10">
        <f>SUM(P71:P73)</f>
        <v>0</v>
      </c>
      <c r="Q70" s="8">
        <f t="shared" si="12"/>
        <v>0</v>
      </c>
      <c r="R70" s="48">
        <f t="shared" si="13"/>
      </c>
    </row>
    <row r="71" spans="1:18" s="115" customFormat="1" ht="25.5">
      <c r="A71" s="49">
        <v>4111</v>
      </c>
      <c r="B71" s="50" t="s">
        <v>121</v>
      </c>
      <c r="C71" s="199"/>
      <c r="D71" s="200"/>
      <c r="E71" s="8">
        <f t="shared" si="8"/>
        <v>0</v>
      </c>
      <c r="F71" s="199"/>
      <c r="G71" s="200"/>
      <c r="H71" s="8">
        <f t="shared" si="9"/>
        <v>0</v>
      </c>
      <c r="I71" s="199"/>
      <c r="J71" s="200"/>
      <c r="K71" s="8">
        <f t="shared" si="10"/>
        <v>0</v>
      </c>
      <c r="L71" s="199"/>
      <c r="M71" s="200"/>
      <c r="N71" s="8">
        <f t="shared" si="11"/>
        <v>0</v>
      </c>
      <c r="O71" s="199"/>
      <c r="P71" s="200"/>
      <c r="Q71" s="8">
        <f t="shared" si="12"/>
        <v>0</v>
      </c>
      <c r="R71" s="48">
        <f t="shared" si="13"/>
      </c>
    </row>
    <row r="72" spans="1:18" s="115" customFormat="1" ht="25.5">
      <c r="A72" s="49">
        <v>4112</v>
      </c>
      <c r="B72" s="50" t="s">
        <v>122</v>
      </c>
      <c r="C72" s="199"/>
      <c r="D72" s="200"/>
      <c r="E72" s="8">
        <f t="shared" si="8"/>
        <v>0</v>
      </c>
      <c r="F72" s="199"/>
      <c r="G72" s="200"/>
      <c r="H72" s="8">
        <f t="shared" si="9"/>
        <v>0</v>
      </c>
      <c r="I72" s="199"/>
      <c r="J72" s="200"/>
      <c r="K72" s="8">
        <f t="shared" si="10"/>
        <v>0</v>
      </c>
      <c r="L72" s="199"/>
      <c r="M72" s="200"/>
      <c r="N72" s="8">
        <f t="shared" si="11"/>
        <v>0</v>
      </c>
      <c r="O72" s="199"/>
      <c r="P72" s="200"/>
      <c r="Q72" s="8">
        <f t="shared" si="12"/>
        <v>0</v>
      </c>
      <c r="R72" s="48">
        <f t="shared" si="13"/>
      </c>
    </row>
    <row r="73" spans="1:18" s="115" customFormat="1" ht="15">
      <c r="A73" s="73">
        <v>4113</v>
      </c>
      <c r="B73" s="74" t="s">
        <v>123</v>
      </c>
      <c r="C73" s="199"/>
      <c r="D73" s="200"/>
      <c r="E73" s="11">
        <f t="shared" si="8"/>
        <v>0</v>
      </c>
      <c r="F73" s="199"/>
      <c r="G73" s="200"/>
      <c r="H73" s="11">
        <f t="shared" si="9"/>
        <v>0</v>
      </c>
      <c r="I73" s="199"/>
      <c r="J73" s="200"/>
      <c r="K73" s="11">
        <f t="shared" si="10"/>
        <v>0</v>
      </c>
      <c r="L73" s="199"/>
      <c r="M73" s="200"/>
      <c r="N73" s="11">
        <f t="shared" si="11"/>
        <v>0</v>
      </c>
      <c r="O73" s="199"/>
      <c r="P73" s="200"/>
      <c r="Q73" s="11">
        <f t="shared" si="12"/>
        <v>0</v>
      </c>
      <c r="R73" s="48">
        <f t="shared" si="13"/>
      </c>
    </row>
    <row r="74" spans="1:18" s="115" customFormat="1" ht="15">
      <c r="A74" s="53"/>
      <c r="B74" s="54" t="s">
        <v>124</v>
      </c>
      <c r="C74" s="12">
        <f>C68</f>
        <v>0</v>
      </c>
      <c r="D74" s="13">
        <f>D68</f>
        <v>0</v>
      </c>
      <c r="E74" s="14">
        <f t="shared" si="8"/>
        <v>0</v>
      </c>
      <c r="F74" s="12">
        <f>F68</f>
        <v>0</v>
      </c>
      <c r="G74" s="13">
        <f>G68</f>
        <v>0</v>
      </c>
      <c r="H74" s="14">
        <f t="shared" si="9"/>
        <v>0</v>
      </c>
      <c r="I74" s="12">
        <f>I68</f>
        <v>0</v>
      </c>
      <c r="J74" s="13">
        <f>J68</f>
        <v>0</v>
      </c>
      <c r="K74" s="14">
        <f t="shared" si="10"/>
        <v>0</v>
      </c>
      <c r="L74" s="12">
        <f>L68</f>
        <v>0</v>
      </c>
      <c r="M74" s="13">
        <f>M68</f>
        <v>0</v>
      </c>
      <c r="N74" s="14">
        <f t="shared" si="11"/>
        <v>0</v>
      </c>
      <c r="O74" s="12">
        <f>O68</f>
        <v>0</v>
      </c>
      <c r="P74" s="13">
        <f>P68</f>
        <v>0</v>
      </c>
      <c r="Q74" s="14">
        <f t="shared" si="12"/>
        <v>0</v>
      </c>
      <c r="R74" s="48">
        <f t="shared" si="13"/>
      </c>
    </row>
    <row r="75" spans="1:18" s="115" customFormat="1" ht="15">
      <c r="A75" s="53"/>
      <c r="B75" s="54" t="s">
        <v>125</v>
      </c>
      <c r="C75" s="12">
        <f>C61+C74</f>
        <v>0</v>
      </c>
      <c r="D75" s="13">
        <f aca="true" t="shared" si="14" ref="D75:Q75">D61+D74</f>
        <v>0</v>
      </c>
      <c r="E75" s="14">
        <f t="shared" si="14"/>
        <v>0</v>
      </c>
      <c r="F75" s="12">
        <f t="shared" si="14"/>
        <v>0</v>
      </c>
      <c r="G75" s="13">
        <f t="shared" si="14"/>
        <v>0</v>
      </c>
      <c r="H75" s="14">
        <f t="shared" si="14"/>
        <v>0</v>
      </c>
      <c r="I75" s="12">
        <f t="shared" si="14"/>
        <v>0</v>
      </c>
      <c r="J75" s="13">
        <f t="shared" si="14"/>
        <v>0</v>
      </c>
      <c r="K75" s="14">
        <f t="shared" si="14"/>
        <v>0</v>
      </c>
      <c r="L75" s="12">
        <f t="shared" si="14"/>
        <v>0</v>
      </c>
      <c r="M75" s="13">
        <f t="shared" si="14"/>
        <v>0</v>
      </c>
      <c r="N75" s="14">
        <f t="shared" si="14"/>
        <v>0</v>
      </c>
      <c r="O75" s="12">
        <f t="shared" si="14"/>
        <v>0</v>
      </c>
      <c r="P75" s="13">
        <f t="shared" si="14"/>
        <v>0</v>
      </c>
      <c r="Q75" s="14">
        <f t="shared" si="14"/>
        <v>0</v>
      </c>
      <c r="R75" s="48">
        <f t="shared" si="13"/>
      </c>
    </row>
    <row r="76" ht="14.25">
      <c r="A76" s="75"/>
    </row>
    <row r="77" ht="14.25">
      <c r="A77" s="75"/>
    </row>
    <row r="78" ht="14.25">
      <c r="A78" s="75"/>
    </row>
  </sheetData>
  <sheetProtection autoFilter="0"/>
  <autoFilter ref="R1:R78"/>
  <mergeCells count="35">
    <mergeCell ref="O3:Q3"/>
    <mergeCell ref="L4:L5"/>
    <mergeCell ref="M4:M5"/>
    <mergeCell ref="O4:O5"/>
    <mergeCell ref="P4:P5"/>
    <mergeCell ref="L3:N3"/>
    <mergeCell ref="F65:F66"/>
    <mergeCell ref="G65:G66"/>
    <mergeCell ref="O64:Q64"/>
    <mergeCell ref="O65:O66"/>
    <mergeCell ref="P65:P66"/>
    <mergeCell ref="L65:L66"/>
    <mergeCell ref="M65:M66"/>
    <mergeCell ref="L64:N64"/>
    <mergeCell ref="J65:J66"/>
    <mergeCell ref="J4:J5"/>
    <mergeCell ref="A64:A66"/>
    <mergeCell ref="B64:B66"/>
    <mergeCell ref="C64:E64"/>
    <mergeCell ref="F64:H64"/>
    <mergeCell ref="A3:A5"/>
    <mergeCell ref="I64:K64"/>
    <mergeCell ref="I65:I66"/>
    <mergeCell ref="C65:C66"/>
    <mergeCell ref="D65:D66"/>
    <mergeCell ref="B2:I2"/>
    <mergeCell ref="B3:B5"/>
    <mergeCell ref="C3:E3"/>
    <mergeCell ref="F3:H3"/>
    <mergeCell ref="I3:K3"/>
    <mergeCell ref="C4:C5"/>
    <mergeCell ref="D4:D5"/>
    <mergeCell ref="F4:F5"/>
    <mergeCell ref="G4:G5"/>
    <mergeCell ref="I4:I5"/>
  </mergeCells>
  <printOptions/>
  <pageMargins left="0.2755905511811024" right="0.1968503937007874" top="0.35433070866141736" bottom="0.31496062992125984" header="0.31496062992125984" footer="0.2755905511811024"/>
  <pageSetup blackAndWhite="1" fitToHeight="100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00"/>
  </sheetPr>
  <dimension ref="A1:T192"/>
  <sheetViews>
    <sheetView zoomScalePageLayoutView="0" workbookViewId="0" topLeftCell="A1">
      <selection activeCell="Q47" sqref="Q47:Q48"/>
    </sheetView>
  </sheetViews>
  <sheetFormatPr defaultColWidth="9.140625" defaultRowHeight="15"/>
  <cols>
    <col min="1" max="1" width="3.8515625" style="76" customWidth="1"/>
    <col min="2" max="2" width="36.28125" style="76" customWidth="1"/>
    <col min="3" max="4" width="9.140625" style="76" customWidth="1"/>
    <col min="5" max="19" width="10.7109375" style="76" customWidth="1"/>
    <col min="20" max="16384" width="9.140625" style="76" customWidth="1"/>
  </cols>
  <sheetData>
    <row r="1" spans="1:20" ht="15.75">
      <c r="A1" s="204" t="s">
        <v>7</v>
      </c>
      <c r="B1" s="203" t="s">
        <v>185</v>
      </c>
      <c r="T1" s="76" t="s">
        <v>117</v>
      </c>
    </row>
    <row r="2" spans="1:20" ht="20.25" customHeight="1">
      <c r="A2" s="422" t="s">
        <v>37</v>
      </c>
      <c r="B2" s="436" t="s">
        <v>177</v>
      </c>
      <c r="C2" s="437"/>
      <c r="D2" s="438"/>
      <c r="E2" s="378" t="str">
        <f>Параметри!$B$5</f>
        <v>2011 (Звіт)</v>
      </c>
      <c r="F2" s="379"/>
      <c r="G2" s="380"/>
      <c r="H2" s="378" t="str">
        <f>Параметри!$C$5</f>
        <v>2012 (Затверджено на рік)</v>
      </c>
      <c r="I2" s="379"/>
      <c r="J2" s="380"/>
      <c r="K2" s="378" t="str">
        <f>Параметри!$D$5</f>
        <v>2013 (Проект)</v>
      </c>
      <c r="L2" s="379"/>
      <c r="M2" s="380"/>
      <c r="N2" s="378" t="str">
        <f>Параметри!$E$5</f>
        <v>2014 (Прогноз)</v>
      </c>
      <c r="O2" s="379"/>
      <c r="P2" s="380"/>
      <c r="Q2" s="378" t="str">
        <f>Параметри!$F$5</f>
        <v>2015 (Прогноз)</v>
      </c>
      <c r="R2" s="379"/>
      <c r="S2" s="380"/>
      <c r="T2" s="76" t="s">
        <v>117</v>
      </c>
    </row>
    <row r="3" spans="1:20" ht="12.75" customHeight="1">
      <c r="A3" s="417"/>
      <c r="B3" s="439"/>
      <c r="C3" s="440"/>
      <c r="D3" s="441"/>
      <c r="E3" s="417" t="s">
        <v>50</v>
      </c>
      <c r="F3" s="418" t="s">
        <v>49</v>
      </c>
      <c r="G3" s="77" t="s">
        <v>48</v>
      </c>
      <c r="H3" s="417" t="s">
        <v>50</v>
      </c>
      <c r="I3" s="418" t="s">
        <v>49</v>
      </c>
      <c r="J3" s="77" t="s">
        <v>48</v>
      </c>
      <c r="K3" s="417" t="s">
        <v>50</v>
      </c>
      <c r="L3" s="418" t="s">
        <v>49</v>
      </c>
      <c r="M3" s="77" t="s">
        <v>48</v>
      </c>
      <c r="N3" s="417" t="s">
        <v>50</v>
      </c>
      <c r="O3" s="418" t="s">
        <v>49</v>
      </c>
      <c r="P3" s="77" t="s">
        <v>48</v>
      </c>
      <c r="Q3" s="417" t="s">
        <v>50</v>
      </c>
      <c r="R3" s="418" t="s">
        <v>49</v>
      </c>
      <c r="S3" s="77" t="s">
        <v>48</v>
      </c>
      <c r="T3" s="76" t="s">
        <v>117</v>
      </c>
    </row>
    <row r="4" spans="1:20" ht="13.5" customHeight="1">
      <c r="A4" s="417"/>
      <c r="B4" s="442"/>
      <c r="C4" s="443"/>
      <c r="D4" s="444"/>
      <c r="E4" s="417"/>
      <c r="F4" s="418"/>
      <c r="G4" s="77" t="s">
        <v>47</v>
      </c>
      <c r="H4" s="417"/>
      <c r="I4" s="418"/>
      <c r="J4" s="77" t="s">
        <v>46</v>
      </c>
      <c r="K4" s="417"/>
      <c r="L4" s="418"/>
      <c r="M4" s="77" t="s">
        <v>51</v>
      </c>
      <c r="N4" s="417"/>
      <c r="O4" s="418"/>
      <c r="P4" s="77" t="s">
        <v>63</v>
      </c>
      <c r="Q4" s="417"/>
      <c r="R4" s="418"/>
      <c r="S4" s="77" t="s">
        <v>64</v>
      </c>
      <c r="T4" s="76" t="s">
        <v>117</v>
      </c>
    </row>
    <row r="5" spans="1:20" ht="12.75">
      <c r="A5" s="78">
        <v>1</v>
      </c>
      <c r="B5" s="448">
        <f>A5+1</f>
        <v>2</v>
      </c>
      <c r="C5" s="448"/>
      <c r="D5" s="449"/>
      <c r="E5" s="78">
        <f>B5+1</f>
        <v>3</v>
      </c>
      <c r="F5" s="79">
        <f>E5+1</f>
        <v>4</v>
      </c>
      <c r="G5" s="80">
        <f aca="true" t="shared" si="0" ref="G5:S5">F5+1</f>
        <v>5</v>
      </c>
      <c r="H5" s="78">
        <f t="shared" si="0"/>
        <v>6</v>
      </c>
      <c r="I5" s="79">
        <f t="shared" si="0"/>
        <v>7</v>
      </c>
      <c r="J5" s="80">
        <f t="shared" si="0"/>
        <v>8</v>
      </c>
      <c r="K5" s="78">
        <f t="shared" si="0"/>
        <v>9</v>
      </c>
      <c r="L5" s="79">
        <f t="shared" si="0"/>
        <v>10</v>
      </c>
      <c r="M5" s="80">
        <f t="shared" si="0"/>
        <v>11</v>
      </c>
      <c r="N5" s="78">
        <f t="shared" si="0"/>
        <v>12</v>
      </c>
      <c r="O5" s="79">
        <f t="shared" si="0"/>
        <v>13</v>
      </c>
      <c r="P5" s="80">
        <f t="shared" si="0"/>
        <v>14</v>
      </c>
      <c r="Q5" s="78">
        <f t="shared" si="0"/>
        <v>15</v>
      </c>
      <c r="R5" s="79">
        <f t="shared" si="0"/>
        <v>16</v>
      </c>
      <c r="S5" s="80">
        <f t="shared" si="0"/>
        <v>17</v>
      </c>
      <c r="T5" s="76" t="s">
        <v>117</v>
      </c>
    </row>
    <row r="6" spans="1:20" ht="31.5" customHeight="1">
      <c r="A6" s="22">
        <f>IF('Запит 2-1'!A15&lt;&gt;"",'Запит 2-1'!A15,"")</f>
        <v>0</v>
      </c>
      <c r="B6" s="450">
        <f>IF('Запит 2-1'!B15&lt;&gt;"",'Запит 2-1'!B15,"")</f>
      </c>
      <c r="C6" s="450"/>
      <c r="D6" s="451"/>
      <c r="E6" s="214">
        <f>'Запит 2-5'!C61</f>
        <v>0</v>
      </c>
      <c r="F6" s="214">
        <f>'Запит 2-5'!D61</f>
        <v>0</v>
      </c>
      <c r="G6" s="23">
        <f>SUM(E6:F6)</f>
        <v>0</v>
      </c>
      <c r="H6" s="214">
        <f>'Запит 2-5'!F61</f>
        <v>0</v>
      </c>
      <c r="I6" s="214">
        <f>'Запит 2-5'!G61</f>
        <v>0</v>
      </c>
      <c r="J6" s="23">
        <f>SUM(H6:I6)</f>
        <v>0</v>
      </c>
      <c r="K6" s="214">
        <f>'Запит 2-5'!I61</f>
        <v>0</v>
      </c>
      <c r="L6" s="214">
        <f>'Запит 2-5'!J61</f>
        <v>0</v>
      </c>
      <c r="M6" s="23">
        <f>SUM(K6:L6)</f>
        <v>0</v>
      </c>
      <c r="N6" s="214">
        <f>'Запит 2-5'!L61</f>
        <v>0</v>
      </c>
      <c r="O6" s="214">
        <f>'Запит 2-5'!M61</f>
        <v>0</v>
      </c>
      <c r="P6" s="23">
        <f>SUM(N6:O6)</f>
        <v>0</v>
      </c>
      <c r="Q6" s="214">
        <f>'Запит 2-5'!O61</f>
        <v>0</v>
      </c>
      <c r="R6" s="214">
        <f>'Запит 2-5'!P61</f>
        <v>0</v>
      </c>
      <c r="S6" s="23">
        <f>SUM(Q6:R6)</f>
        <v>0</v>
      </c>
      <c r="T6" s="76">
        <f>IF(B6&lt;&gt;"","Для друку","")</f>
      </c>
    </row>
    <row r="7" spans="1:20" ht="31.5" customHeight="1">
      <c r="A7" s="24">
        <f>IF('Запит 2-1'!A16&lt;&gt;"",'Запит 2-1'!A16,"")</f>
        <v>0</v>
      </c>
      <c r="B7" s="428">
        <f>IF('Запит 2-1'!B16&lt;&gt;"",'Запит 2-1'!B16,"")</f>
      </c>
      <c r="C7" s="428"/>
      <c r="D7" s="429"/>
      <c r="E7" s="215"/>
      <c r="F7" s="216"/>
      <c r="G7" s="25">
        <f>SUM(E7:F7)</f>
        <v>0</v>
      </c>
      <c r="H7" s="215"/>
      <c r="I7" s="216"/>
      <c r="J7" s="25">
        <f>SUM(H7:I7)</f>
        <v>0</v>
      </c>
      <c r="K7" s="215"/>
      <c r="L7" s="216"/>
      <c r="M7" s="25">
        <f>SUM(K7:L7)</f>
        <v>0</v>
      </c>
      <c r="N7" s="215"/>
      <c r="O7" s="216"/>
      <c r="P7" s="25">
        <f>SUM(N7:O7)</f>
        <v>0</v>
      </c>
      <c r="Q7" s="215"/>
      <c r="R7" s="216"/>
      <c r="S7" s="25">
        <f>SUM(Q7:R7)</f>
        <v>0</v>
      </c>
      <c r="T7" s="76">
        <f>IF(B7&lt;&gt;"","Для друку","")</f>
      </c>
    </row>
    <row r="8" spans="1:20" ht="31.5" customHeight="1">
      <c r="A8" s="24">
        <f>IF('Запит 2-1'!A17&lt;&gt;"",'Запит 2-1'!A17,"")</f>
        <v>0</v>
      </c>
      <c r="B8" s="428">
        <f>IF('Запит 2-1'!B17&lt;&gt;"",'Запит 2-1'!B17,"")</f>
      </c>
      <c r="C8" s="428"/>
      <c r="D8" s="429"/>
      <c r="E8" s="215"/>
      <c r="F8" s="216"/>
      <c r="G8" s="25">
        <f>SUM(E8:F8)</f>
        <v>0</v>
      </c>
      <c r="H8" s="215"/>
      <c r="I8" s="216"/>
      <c r="J8" s="25">
        <f>SUM(H8:I8)</f>
        <v>0</v>
      </c>
      <c r="K8" s="215"/>
      <c r="L8" s="216"/>
      <c r="M8" s="25">
        <f>SUM(K8:L8)</f>
        <v>0</v>
      </c>
      <c r="N8" s="215"/>
      <c r="O8" s="216"/>
      <c r="P8" s="25">
        <f>SUM(N8:O8)</f>
        <v>0</v>
      </c>
      <c r="Q8" s="215"/>
      <c r="R8" s="216"/>
      <c r="S8" s="25">
        <f>SUM(Q8:R8)</f>
        <v>0</v>
      </c>
      <c r="T8" s="76">
        <f>IF(B8&lt;&gt;"","Для друку","")</f>
      </c>
    </row>
    <row r="9" spans="1:20" ht="31.5" customHeight="1">
      <c r="A9" s="24">
        <f>IF('Запит 2-1'!A18&lt;&gt;"",'Запит 2-1'!A18,"")</f>
        <v>0</v>
      </c>
      <c r="B9" s="428">
        <f>IF('Запит 2-1'!B18&lt;&gt;"",'Запит 2-1'!B18,"")</f>
      </c>
      <c r="C9" s="428"/>
      <c r="D9" s="429"/>
      <c r="E9" s="215"/>
      <c r="F9" s="216"/>
      <c r="G9" s="25">
        <f>SUM(E9:F9)</f>
        <v>0</v>
      </c>
      <c r="H9" s="215"/>
      <c r="I9" s="216"/>
      <c r="J9" s="25">
        <f>SUM(H9:I9)</f>
        <v>0</v>
      </c>
      <c r="K9" s="215"/>
      <c r="L9" s="216"/>
      <c r="M9" s="25">
        <f>SUM(K9:L9)</f>
        <v>0</v>
      </c>
      <c r="N9" s="215"/>
      <c r="O9" s="216"/>
      <c r="P9" s="25">
        <f>SUM(N9:O9)</f>
        <v>0</v>
      </c>
      <c r="Q9" s="215"/>
      <c r="R9" s="216"/>
      <c r="S9" s="25">
        <f>SUM(Q9:R9)</f>
        <v>0</v>
      </c>
      <c r="T9" s="76">
        <f>IF(B9&lt;&gt;"","Для друку","")</f>
      </c>
    </row>
    <row r="10" spans="1:20" ht="31.5" customHeight="1">
      <c r="A10" s="24">
        <f>IF('Запит 2-1'!A19&lt;&gt;"",'Запит 2-1'!A19,"")</f>
        <v>0</v>
      </c>
      <c r="B10" s="428">
        <f>IF('Запит 2-1'!B19&lt;&gt;"",'Запит 2-1'!B19,"")</f>
      </c>
      <c r="C10" s="428"/>
      <c r="D10" s="429"/>
      <c r="E10" s="215"/>
      <c r="F10" s="216"/>
      <c r="G10" s="25">
        <f>SUM(E10:F10)</f>
        <v>0</v>
      </c>
      <c r="H10" s="215"/>
      <c r="I10" s="216"/>
      <c r="J10" s="25">
        <f>SUM(H10:I10)</f>
        <v>0</v>
      </c>
      <c r="K10" s="215"/>
      <c r="L10" s="216"/>
      <c r="M10" s="25">
        <f>SUM(K10:L10)</f>
        <v>0</v>
      </c>
      <c r="N10" s="215"/>
      <c r="O10" s="216"/>
      <c r="P10" s="25">
        <f>SUM(N10:O10)</f>
        <v>0</v>
      </c>
      <c r="Q10" s="215"/>
      <c r="R10" s="216"/>
      <c r="S10" s="25">
        <f>SUM(Q10:R10)</f>
        <v>0</v>
      </c>
      <c r="T10" s="76">
        <f>IF(B10&lt;&gt;"","Для друку","")</f>
      </c>
    </row>
    <row r="11" spans="1:20" ht="15" customHeight="1">
      <c r="A11" s="445" t="s">
        <v>22</v>
      </c>
      <c r="B11" s="446"/>
      <c r="C11" s="446"/>
      <c r="D11" s="447"/>
      <c r="E11" s="18">
        <f aca="true" t="shared" si="1" ref="E11:S11">SUM(E6:E10)</f>
        <v>0</v>
      </c>
      <c r="F11" s="19">
        <f t="shared" si="1"/>
        <v>0</v>
      </c>
      <c r="G11" s="20">
        <f t="shared" si="1"/>
        <v>0</v>
      </c>
      <c r="H11" s="18">
        <f t="shared" si="1"/>
        <v>0</v>
      </c>
      <c r="I11" s="19">
        <f>SUM(I6:I10)</f>
        <v>0</v>
      </c>
      <c r="J11" s="20">
        <f t="shared" si="1"/>
        <v>0</v>
      </c>
      <c r="K11" s="18">
        <f t="shared" si="1"/>
        <v>0</v>
      </c>
      <c r="L11" s="19">
        <f t="shared" si="1"/>
        <v>0</v>
      </c>
      <c r="M11" s="20">
        <f t="shared" si="1"/>
        <v>0</v>
      </c>
      <c r="N11" s="18">
        <f t="shared" si="1"/>
        <v>0</v>
      </c>
      <c r="O11" s="19">
        <f t="shared" si="1"/>
        <v>0</v>
      </c>
      <c r="P11" s="20">
        <f t="shared" si="1"/>
        <v>0</v>
      </c>
      <c r="Q11" s="18">
        <f t="shared" si="1"/>
        <v>0</v>
      </c>
      <c r="R11" s="19">
        <f t="shared" si="1"/>
        <v>0</v>
      </c>
      <c r="S11" s="20">
        <f t="shared" si="1"/>
        <v>0</v>
      </c>
      <c r="T11" s="76" t="s">
        <v>117</v>
      </c>
    </row>
    <row r="12" spans="1:20" ht="12.75">
      <c r="A12" s="81"/>
      <c r="T12" s="76" t="s">
        <v>117</v>
      </c>
    </row>
    <row r="13" spans="1:20" ht="15.75">
      <c r="A13" s="204" t="s">
        <v>8</v>
      </c>
      <c r="B13" s="203" t="s">
        <v>186</v>
      </c>
      <c r="T13" s="76" t="s">
        <v>117</v>
      </c>
    </row>
    <row r="14" spans="1:20" ht="21" customHeight="1">
      <c r="A14" s="430" t="s">
        <v>37</v>
      </c>
      <c r="B14" s="433" t="s">
        <v>45</v>
      </c>
      <c r="C14" s="422" t="s">
        <v>44</v>
      </c>
      <c r="D14" s="423" t="s">
        <v>15</v>
      </c>
      <c r="E14" s="378" t="str">
        <f>Параметри!$B$5</f>
        <v>2011 (Звіт)</v>
      </c>
      <c r="F14" s="379"/>
      <c r="G14" s="380"/>
      <c r="H14" s="378" t="str">
        <f>Параметри!$C$5</f>
        <v>2012 (Затверджено на рік)</v>
      </c>
      <c r="I14" s="379"/>
      <c r="J14" s="380"/>
      <c r="K14" s="378" t="str">
        <f>Параметри!$D$5</f>
        <v>2013 (Проект)</v>
      </c>
      <c r="L14" s="379"/>
      <c r="M14" s="380"/>
      <c r="N14" s="378" t="str">
        <f>Параметри!$E$5</f>
        <v>2014 (Прогноз)</v>
      </c>
      <c r="O14" s="379"/>
      <c r="P14" s="380"/>
      <c r="Q14" s="378" t="str">
        <f>Параметри!$F$5</f>
        <v>2015 (Прогноз)</v>
      </c>
      <c r="R14" s="379"/>
      <c r="S14" s="380"/>
      <c r="T14" s="76" t="s">
        <v>117</v>
      </c>
    </row>
    <row r="15" spans="1:20" ht="15" customHeight="1">
      <c r="A15" s="431"/>
      <c r="B15" s="434"/>
      <c r="C15" s="417"/>
      <c r="D15" s="424"/>
      <c r="E15" s="417" t="s">
        <v>50</v>
      </c>
      <c r="F15" s="418" t="s">
        <v>49</v>
      </c>
      <c r="G15" s="77" t="s">
        <v>48</v>
      </c>
      <c r="H15" s="417" t="s">
        <v>50</v>
      </c>
      <c r="I15" s="418" t="s">
        <v>49</v>
      </c>
      <c r="J15" s="77" t="s">
        <v>48</v>
      </c>
      <c r="K15" s="417" t="s">
        <v>50</v>
      </c>
      <c r="L15" s="418" t="s">
        <v>49</v>
      </c>
      <c r="M15" s="77" t="s">
        <v>48</v>
      </c>
      <c r="N15" s="417" t="s">
        <v>50</v>
      </c>
      <c r="O15" s="418" t="s">
        <v>49</v>
      </c>
      <c r="P15" s="77" t="s">
        <v>48</v>
      </c>
      <c r="Q15" s="417" t="s">
        <v>50</v>
      </c>
      <c r="R15" s="418" t="s">
        <v>49</v>
      </c>
      <c r="S15" s="77" t="s">
        <v>48</v>
      </c>
      <c r="T15" s="76" t="s">
        <v>117</v>
      </c>
    </row>
    <row r="16" spans="1:20" ht="15" customHeight="1">
      <c r="A16" s="432"/>
      <c r="B16" s="435"/>
      <c r="C16" s="82"/>
      <c r="D16" s="83"/>
      <c r="E16" s="417"/>
      <c r="F16" s="418"/>
      <c r="G16" s="77" t="s">
        <v>47</v>
      </c>
      <c r="H16" s="417"/>
      <c r="I16" s="418"/>
      <c r="J16" s="77" t="s">
        <v>46</v>
      </c>
      <c r="K16" s="417"/>
      <c r="L16" s="418"/>
      <c r="M16" s="77" t="s">
        <v>51</v>
      </c>
      <c r="N16" s="417"/>
      <c r="O16" s="418"/>
      <c r="P16" s="77" t="s">
        <v>166</v>
      </c>
      <c r="Q16" s="417"/>
      <c r="R16" s="418"/>
      <c r="S16" s="77" t="s">
        <v>167</v>
      </c>
      <c r="T16" s="76" t="s">
        <v>117</v>
      </c>
    </row>
    <row r="17" spans="1:20" ht="12.75">
      <c r="A17" s="84">
        <v>1</v>
      </c>
      <c r="B17" s="85">
        <f>A17+1</f>
        <v>2</v>
      </c>
      <c r="C17" s="84">
        <f aca="true" t="shared" si="2" ref="C17:S17">B17+1</f>
        <v>3</v>
      </c>
      <c r="D17" s="85">
        <f t="shared" si="2"/>
        <v>4</v>
      </c>
      <c r="E17" s="84">
        <f t="shared" si="2"/>
        <v>5</v>
      </c>
      <c r="F17" s="86">
        <f t="shared" si="2"/>
        <v>6</v>
      </c>
      <c r="G17" s="85">
        <f t="shared" si="2"/>
        <v>7</v>
      </c>
      <c r="H17" s="84">
        <f t="shared" si="2"/>
        <v>8</v>
      </c>
      <c r="I17" s="86">
        <f t="shared" si="2"/>
        <v>9</v>
      </c>
      <c r="J17" s="85">
        <f t="shared" si="2"/>
        <v>10</v>
      </c>
      <c r="K17" s="84">
        <f t="shared" si="2"/>
        <v>11</v>
      </c>
      <c r="L17" s="86">
        <f t="shared" si="2"/>
        <v>12</v>
      </c>
      <c r="M17" s="85">
        <f t="shared" si="2"/>
        <v>13</v>
      </c>
      <c r="N17" s="84">
        <f t="shared" si="2"/>
        <v>14</v>
      </c>
      <c r="O17" s="86">
        <f t="shared" si="2"/>
        <v>15</v>
      </c>
      <c r="P17" s="85">
        <f t="shared" si="2"/>
        <v>16</v>
      </c>
      <c r="Q17" s="84">
        <f t="shared" si="2"/>
        <v>17</v>
      </c>
      <c r="R17" s="86">
        <f t="shared" si="2"/>
        <v>18</v>
      </c>
      <c r="S17" s="85">
        <f t="shared" si="2"/>
        <v>19</v>
      </c>
      <c r="T17" s="76" t="s">
        <v>117</v>
      </c>
    </row>
    <row r="18" spans="1:20" ht="15" customHeight="1">
      <c r="A18" s="425">
        <f>'Запит 2-1'!B15</f>
        <v>0</v>
      </c>
      <c r="B18" s="426"/>
      <c r="C18" s="426"/>
      <c r="D18" s="426"/>
      <c r="E18" s="426"/>
      <c r="F18" s="426"/>
      <c r="G18" s="426"/>
      <c r="H18" s="426"/>
      <c r="I18" s="426"/>
      <c r="J18" s="426"/>
      <c r="K18" s="426"/>
      <c r="L18" s="426"/>
      <c r="M18" s="426"/>
      <c r="N18" s="426"/>
      <c r="O18" s="426"/>
      <c r="P18" s="426"/>
      <c r="Q18" s="426"/>
      <c r="R18" s="426"/>
      <c r="S18" s="427"/>
      <c r="T18" s="76">
        <f>T19</f>
      </c>
    </row>
    <row r="19" spans="1:20" ht="15" customHeight="1">
      <c r="A19" s="26" t="s">
        <v>3</v>
      </c>
      <c r="B19" s="419" t="s">
        <v>126</v>
      </c>
      <c r="C19" s="420"/>
      <c r="D19" s="420"/>
      <c r="E19" s="420"/>
      <c r="F19" s="420"/>
      <c r="G19" s="420"/>
      <c r="H19" s="420"/>
      <c r="I19" s="420"/>
      <c r="J19" s="420"/>
      <c r="K19" s="420"/>
      <c r="L19" s="420"/>
      <c r="M19" s="420"/>
      <c r="N19" s="420"/>
      <c r="O19" s="420"/>
      <c r="P19" s="420"/>
      <c r="Q19" s="420"/>
      <c r="R19" s="420"/>
      <c r="S19" s="421"/>
      <c r="T19" s="76">
        <f>T20</f>
      </c>
    </row>
    <row r="20" spans="1:20" ht="12.75">
      <c r="A20" s="217"/>
      <c r="B20" s="218"/>
      <c r="C20" s="217"/>
      <c r="D20" s="219"/>
      <c r="E20" s="220"/>
      <c r="F20" s="221"/>
      <c r="G20" s="229">
        <f>SUM(E20:F20)</f>
        <v>0</v>
      </c>
      <c r="H20" s="220"/>
      <c r="I20" s="221"/>
      <c r="J20" s="229">
        <f>SUM(H20:I20)</f>
        <v>0</v>
      </c>
      <c r="K20" s="220"/>
      <c r="L20" s="221"/>
      <c r="M20" s="229">
        <f>SUM(K20:L20)</f>
        <v>0</v>
      </c>
      <c r="N20" s="220"/>
      <c r="O20" s="221"/>
      <c r="P20" s="229">
        <f>SUM(N20:O20)</f>
        <v>0</v>
      </c>
      <c r="Q20" s="222"/>
      <c r="R20" s="223"/>
      <c r="S20" s="230">
        <f>SUM(Q20:R20)</f>
        <v>0</v>
      </c>
      <c r="T20" s="76">
        <f>IF(B20&lt;&gt;"","Для друку","")</f>
      </c>
    </row>
    <row r="21" spans="1:20" ht="12.75">
      <c r="A21" s="217"/>
      <c r="B21" s="218"/>
      <c r="C21" s="217"/>
      <c r="D21" s="219"/>
      <c r="E21" s="220"/>
      <c r="F21" s="221"/>
      <c r="G21" s="229">
        <f aca="true" t="shared" si="3" ref="G21:G27">SUM(E21:F21)</f>
        <v>0</v>
      </c>
      <c r="H21" s="220"/>
      <c r="I21" s="221"/>
      <c r="J21" s="229">
        <f aca="true" t="shared" si="4" ref="J21:J27">SUM(H21:I21)</f>
        <v>0</v>
      </c>
      <c r="K21" s="220"/>
      <c r="L21" s="221"/>
      <c r="M21" s="229">
        <f aca="true" t="shared" si="5" ref="M21:M27">SUM(K21:L21)</f>
        <v>0</v>
      </c>
      <c r="N21" s="220"/>
      <c r="O21" s="221"/>
      <c r="P21" s="229">
        <f aca="true" t="shared" si="6" ref="P21:P27">SUM(N21:O21)</f>
        <v>0</v>
      </c>
      <c r="Q21" s="222"/>
      <c r="R21" s="223"/>
      <c r="S21" s="230">
        <f aca="true" t="shared" si="7" ref="S21:S27">SUM(Q21:R21)</f>
        <v>0</v>
      </c>
      <c r="T21" s="76">
        <f aca="true" t="shared" si="8" ref="T21:T27">IF(B21&lt;&gt;"","Для друку","")</f>
      </c>
    </row>
    <row r="22" spans="1:20" ht="12.75">
      <c r="A22" s="217"/>
      <c r="B22" s="218"/>
      <c r="C22" s="217"/>
      <c r="D22" s="219"/>
      <c r="E22" s="220"/>
      <c r="F22" s="221"/>
      <c r="G22" s="229">
        <f t="shared" si="3"/>
        <v>0</v>
      </c>
      <c r="H22" s="220"/>
      <c r="I22" s="221"/>
      <c r="J22" s="229">
        <f t="shared" si="4"/>
        <v>0</v>
      </c>
      <c r="K22" s="220"/>
      <c r="L22" s="221"/>
      <c r="M22" s="229">
        <f t="shared" si="5"/>
        <v>0</v>
      </c>
      <c r="N22" s="220"/>
      <c r="O22" s="221"/>
      <c r="P22" s="229">
        <f t="shared" si="6"/>
        <v>0</v>
      </c>
      <c r="Q22" s="222"/>
      <c r="R22" s="223"/>
      <c r="S22" s="230">
        <f t="shared" si="7"/>
        <v>0</v>
      </c>
      <c r="T22" s="76">
        <f t="shared" si="8"/>
      </c>
    </row>
    <row r="23" spans="1:20" ht="12.75">
      <c r="A23" s="217"/>
      <c r="B23" s="218"/>
      <c r="C23" s="217"/>
      <c r="D23" s="219"/>
      <c r="E23" s="220"/>
      <c r="F23" s="221"/>
      <c r="G23" s="229">
        <f t="shared" si="3"/>
        <v>0</v>
      </c>
      <c r="H23" s="220"/>
      <c r="I23" s="221"/>
      <c r="J23" s="229">
        <f t="shared" si="4"/>
        <v>0</v>
      </c>
      <c r="K23" s="220"/>
      <c r="L23" s="221"/>
      <c r="M23" s="229">
        <f t="shared" si="5"/>
        <v>0</v>
      </c>
      <c r="N23" s="220"/>
      <c r="O23" s="221"/>
      <c r="P23" s="229">
        <f t="shared" si="6"/>
        <v>0</v>
      </c>
      <c r="Q23" s="222"/>
      <c r="R23" s="223"/>
      <c r="S23" s="230">
        <f t="shared" si="7"/>
        <v>0</v>
      </c>
      <c r="T23" s="76">
        <f t="shared" si="8"/>
      </c>
    </row>
    <row r="24" spans="1:20" ht="12.75">
      <c r="A24" s="217"/>
      <c r="B24" s="218"/>
      <c r="C24" s="217"/>
      <c r="D24" s="219"/>
      <c r="E24" s="220"/>
      <c r="F24" s="221"/>
      <c r="G24" s="229">
        <f t="shared" si="3"/>
        <v>0</v>
      </c>
      <c r="H24" s="220"/>
      <c r="I24" s="221"/>
      <c r="J24" s="229">
        <f t="shared" si="4"/>
        <v>0</v>
      </c>
      <c r="K24" s="220"/>
      <c r="L24" s="221"/>
      <c r="M24" s="229">
        <f t="shared" si="5"/>
        <v>0</v>
      </c>
      <c r="N24" s="220"/>
      <c r="O24" s="221"/>
      <c r="P24" s="229">
        <f t="shared" si="6"/>
        <v>0</v>
      </c>
      <c r="Q24" s="222"/>
      <c r="R24" s="223"/>
      <c r="S24" s="230">
        <f t="shared" si="7"/>
        <v>0</v>
      </c>
      <c r="T24" s="76">
        <f t="shared" si="8"/>
      </c>
    </row>
    <row r="25" spans="1:20" ht="12.75">
      <c r="A25" s="217"/>
      <c r="B25" s="218"/>
      <c r="C25" s="217"/>
      <c r="D25" s="219"/>
      <c r="E25" s="220"/>
      <c r="F25" s="221"/>
      <c r="G25" s="229">
        <f t="shared" si="3"/>
        <v>0</v>
      </c>
      <c r="H25" s="220"/>
      <c r="I25" s="221"/>
      <c r="J25" s="229">
        <f t="shared" si="4"/>
        <v>0</v>
      </c>
      <c r="K25" s="220"/>
      <c r="L25" s="221"/>
      <c r="M25" s="229">
        <f t="shared" si="5"/>
        <v>0</v>
      </c>
      <c r="N25" s="220"/>
      <c r="O25" s="221"/>
      <c r="P25" s="229">
        <f t="shared" si="6"/>
        <v>0</v>
      </c>
      <c r="Q25" s="222"/>
      <c r="R25" s="223"/>
      <c r="S25" s="230">
        <f t="shared" si="7"/>
        <v>0</v>
      </c>
      <c r="T25" s="76">
        <f t="shared" si="8"/>
      </c>
    </row>
    <row r="26" spans="1:20" ht="12.75">
      <c r="A26" s="217"/>
      <c r="B26" s="218"/>
      <c r="C26" s="217"/>
      <c r="D26" s="219"/>
      <c r="E26" s="220"/>
      <c r="F26" s="221"/>
      <c r="G26" s="229">
        <f t="shared" si="3"/>
        <v>0</v>
      </c>
      <c r="H26" s="220"/>
      <c r="I26" s="221"/>
      <c r="J26" s="229">
        <f t="shared" si="4"/>
        <v>0</v>
      </c>
      <c r="K26" s="220"/>
      <c r="L26" s="221"/>
      <c r="M26" s="229">
        <f t="shared" si="5"/>
        <v>0</v>
      </c>
      <c r="N26" s="220"/>
      <c r="O26" s="221"/>
      <c r="P26" s="229">
        <f t="shared" si="6"/>
        <v>0</v>
      </c>
      <c r="Q26" s="222"/>
      <c r="R26" s="223"/>
      <c r="S26" s="230">
        <f t="shared" si="7"/>
        <v>0</v>
      </c>
      <c r="T26" s="76">
        <f t="shared" si="8"/>
      </c>
    </row>
    <row r="27" spans="1:20" ht="12.75">
      <c r="A27" s="217"/>
      <c r="B27" s="218"/>
      <c r="C27" s="217"/>
      <c r="D27" s="219"/>
      <c r="E27" s="220"/>
      <c r="F27" s="221"/>
      <c r="G27" s="229">
        <f t="shared" si="3"/>
        <v>0</v>
      </c>
      <c r="H27" s="220"/>
      <c r="I27" s="221"/>
      <c r="J27" s="229">
        <f t="shared" si="4"/>
        <v>0</v>
      </c>
      <c r="K27" s="220"/>
      <c r="L27" s="221"/>
      <c r="M27" s="229">
        <f t="shared" si="5"/>
        <v>0</v>
      </c>
      <c r="N27" s="220"/>
      <c r="O27" s="221"/>
      <c r="P27" s="229">
        <f t="shared" si="6"/>
        <v>0</v>
      </c>
      <c r="Q27" s="222"/>
      <c r="R27" s="223"/>
      <c r="S27" s="230">
        <f t="shared" si="7"/>
        <v>0</v>
      </c>
      <c r="T27" s="76">
        <f t="shared" si="8"/>
      </c>
    </row>
    <row r="28" spans="1:20" ht="12.75">
      <c r="A28" s="21" t="s">
        <v>4</v>
      </c>
      <c r="B28" s="419" t="s">
        <v>127</v>
      </c>
      <c r="C28" s="420" t="s">
        <v>0</v>
      </c>
      <c r="D28" s="420" t="s">
        <v>0</v>
      </c>
      <c r="E28" s="420" t="s">
        <v>0</v>
      </c>
      <c r="F28" s="420" t="s">
        <v>0</v>
      </c>
      <c r="G28" s="420" t="s">
        <v>0</v>
      </c>
      <c r="H28" s="420" t="s">
        <v>0</v>
      </c>
      <c r="I28" s="420" t="s">
        <v>0</v>
      </c>
      <c r="J28" s="420" t="s">
        <v>0</v>
      </c>
      <c r="K28" s="420" t="s">
        <v>0</v>
      </c>
      <c r="L28" s="420" t="s">
        <v>0</v>
      </c>
      <c r="M28" s="420" t="s">
        <v>0</v>
      </c>
      <c r="N28" s="420" t="s">
        <v>0</v>
      </c>
      <c r="O28" s="420" t="s">
        <v>0</v>
      </c>
      <c r="P28" s="420" t="s">
        <v>0</v>
      </c>
      <c r="Q28" s="420"/>
      <c r="R28" s="420"/>
      <c r="S28" s="421"/>
      <c r="T28" s="76">
        <f>T29</f>
      </c>
    </row>
    <row r="29" spans="1:20" ht="12.75">
      <c r="A29" s="217" t="s">
        <v>0</v>
      </c>
      <c r="B29" s="218"/>
      <c r="C29" s="217"/>
      <c r="D29" s="219"/>
      <c r="E29" s="222"/>
      <c r="F29" s="223"/>
      <c r="G29" s="231">
        <f>SUM(E29:F29)</f>
        <v>0</v>
      </c>
      <c r="H29" s="222"/>
      <c r="I29" s="223" t="s">
        <v>0</v>
      </c>
      <c r="J29" s="231">
        <f>SUM(H29:I29)</f>
        <v>0</v>
      </c>
      <c r="K29" s="220"/>
      <c r="L29" s="221"/>
      <c r="M29" s="229">
        <f>SUM(K29:L29)</f>
        <v>0</v>
      </c>
      <c r="N29" s="222"/>
      <c r="O29" s="223" t="s">
        <v>0</v>
      </c>
      <c r="P29" s="231">
        <f>SUM(N29:O29)</f>
        <v>0</v>
      </c>
      <c r="Q29" s="222"/>
      <c r="R29" s="223" t="s">
        <v>0</v>
      </c>
      <c r="S29" s="230">
        <f>SUM(Q29:R29)</f>
        <v>0</v>
      </c>
      <c r="T29" s="76">
        <f>IF(B29&lt;&gt;"","Для друку","")</f>
      </c>
    </row>
    <row r="30" spans="1:20" ht="12.75">
      <c r="A30" s="217"/>
      <c r="B30" s="218"/>
      <c r="C30" s="217"/>
      <c r="D30" s="219"/>
      <c r="E30" s="222"/>
      <c r="F30" s="223"/>
      <c r="G30" s="231">
        <f aca="true" t="shared" si="9" ref="G30:G36">SUM(E30:F30)</f>
        <v>0</v>
      </c>
      <c r="H30" s="222"/>
      <c r="I30" s="223"/>
      <c r="J30" s="231">
        <f aca="true" t="shared" si="10" ref="J30:J36">SUM(H30:I30)</f>
        <v>0</v>
      </c>
      <c r="K30" s="220"/>
      <c r="L30" s="221"/>
      <c r="M30" s="229">
        <f aca="true" t="shared" si="11" ref="M30:M36">SUM(K30:L30)</f>
        <v>0</v>
      </c>
      <c r="N30" s="222"/>
      <c r="O30" s="223"/>
      <c r="P30" s="231">
        <f aca="true" t="shared" si="12" ref="P30:P36">SUM(N30:O30)</f>
        <v>0</v>
      </c>
      <c r="Q30" s="222"/>
      <c r="R30" s="223"/>
      <c r="S30" s="230">
        <f aca="true" t="shared" si="13" ref="S30:S36">SUM(Q30:R30)</f>
        <v>0</v>
      </c>
      <c r="T30" s="76">
        <f aca="true" t="shared" si="14" ref="T30:T36">IF(B30&lt;&gt;"","Для друку","")</f>
      </c>
    </row>
    <row r="31" spans="1:20" ht="12.75">
      <c r="A31" s="217"/>
      <c r="B31" s="218"/>
      <c r="C31" s="217"/>
      <c r="D31" s="219"/>
      <c r="E31" s="222"/>
      <c r="F31" s="223"/>
      <c r="G31" s="231">
        <f t="shared" si="9"/>
        <v>0</v>
      </c>
      <c r="H31" s="222"/>
      <c r="I31" s="223"/>
      <c r="J31" s="231">
        <f t="shared" si="10"/>
        <v>0</v>
      </c>
      <c r="K31" s="220"/>
      <c r="L31" s="221"/>
      <c r="M31" s="229">
        <f t="shared" si="11"/>
        <v>0</v>
      </c>
      <c r="N31" s="222"/>
      <c r="O31" s="223"/>
      <c r="P31" s="231">
        <f t="shared" si="12"/>
        <v>0</v>
      </c>
      <c r="Q31" s="222"/>
      <c r="R31" s="223"/>
      <c r="S31" s="230">
        <f t="shared" si="13"/>
        <v>0</v>
      </c>
      <c r="T31" s="76">
        <f t="shared" si="14"/>
      </c>
    </row>
    <row r="32" spans="1:20" ht="12.75">
      <c r="A32" s="217"/>
      <c r="B32" s="218"/>
      <c r="C32" s="217"/>
      <c r="D32" s="219"/>
      <c r="E32" s="222"/>
      <c r="F32" s="223"/>
      <c r="G32" s="231">
        <f t="shared" si="9"/>
        <v>0</v>
      </c>
      <c r="H32" s="222"/>
      <c r="I32" s="223"/>
      <c r="J32" s="231">
        <f t="shared" si="10"/>
        <v>0</v>
      </c>
      <c r="K32" s="220"/>
      <c r="L32" s="221"/>
      <c r="M32" s="229">
        <f t="shared" si="11"/>
        <v>0</v>
      </c>
      <c r="N32" s="222"/>
      <c r="O32" s="223"/>
      <c r="P32" s="231">
        <f t="shared" si="12"/>
        <v>0</v>
      </c>
      <c r="Q32" s="222"/>
      <c r="R32" s="223"/>
      <c r="S32" s="230">
        <f t="shared" si="13"/>
        <v>0</v>
      </c>
      <c r="T32" s="76">
        <f t="shared" si="14"/>
      </c>
    </row>
    <row r="33" spans="1:20" ht="12.75">
      <c r="A33" s="217"/>
      <c r="B33" s="218"/>
      <c r="C33" s="217"/>
      <c r="D33" s="219"/>
      <c r="E33" s="222"/>
      <c r="F33" s="223"/>
      <c r="G33" s="231">
        <f t="shared" si="9"/>
        <v>0</v>
      </c>
      <c r="H33" s="222"/>
      <c r="I33" s="223"/>
      <c r="J33" s="231">
        <f t="shared" si="10"/>
        <v>0</v>
      </c>
      <c r="K33" s="220"/>
      <c r="L33" s="221"/>
      <c r="M33" s="229">
        <f t="shared" si="11"/>
        <v>0</v>
      </c>
      <c r="N33" s="222"/>
      <c r="O33" s="223"/>
      <c r="P33" s="231">
        <f t="shared" si="12"/>
        <v>0</v>
      </c>
      <c r="Q33" s="222"/>
      <c r="R33" s="223"/>
      <c r="S33" s="230">
        <f t="shared" si="13"/>
        <v>0</v>
      </c>
      <c r="T33" s="76">
        <f t="shared" si="14"/>
      </c>
    </row>
    <row r="34" spans="1:20" ht="12.75">
      <c r="A34" s="217"/>
      <c r="B34" s="218"/>
      <c r="C34" s="217"/>
      <c r="D34" s="219"/>
      <c r="E34" s="222"/>
      <c r="F34" s="223"/>
      <c r="G34" s="231">
        <f t="shared" si="9"/>
        <v>0</v>
      </c>
      <c r="H34" s="222"/>
      <c r="I34" s="223"/>
      <c r="J34" s="231">
        <f t="shared" si="10"/>
        <v>0</v>
      </c>
      <c r="K34" s="220"/>
      <c r="L34" s="221"/>
      <c r="M34" s="229">
        <f t="shared" si="11"/>
        <v>0</v>
      </c>
      <c r="N34" s="222"/>
      <c r="O34" s="223"/>
      <c r="P34" s="231">
        <f t="shared" si="12"/>
        <v>0</v>
      </c>
      <c r="Q34" s="222"/>
      <c r="R34" s="223"/>
      <c r="S34" s="230">
        <f t="shared" si="13"/>
        <v>0</v>
      </c>
      <c r="T34" s="76">
        <f t="shared" si="14"/>
      </c>
    </row>
    <row r="35" spans="1:20" ht="12.75">
      <c r="A35" s="217"/>
      <c r="B35" s="218"/>
      <c r="C35" s="217"/>
      <c r="D35" s="219"/>
      <c r="E35" s="222"/>
      <c r="F35" s="223"/>
      <c r="G35" s="231">
        <f t="shared" si="9"/>
        <v>0</v>
      </c>
      <c r="H35" s="222"/>
      <c r="I35" s="223"/>
      <c r="J35" s="231">
        <f t="shared" si="10"/>
        <v>0</v>
      </c>
      <c r="K35" s="220"/>
      <c r="L35" s="221"/>
      <c r="M35" s="229">
        <f t="shared" si="11"/>
        <v>0</v>
      </c>
      <c r="N35" s="222"/>
      <c r="O35" s="223"/>
      <c r="P35" s="231">
        <f t="shared" si="12"/>
        <v>0</v>
      </c>
      <c r="Q35" s="222"/>
      <c r="R35" s="223"/>
      <c r="S35" s="230">
        <f t="shared" si="13"/>
        <v>0</v>
      </c>
      <c r="T35" s="76">
        <f t="shared" si="14"/>
      </c>
    </row>
    <row r="36" spans="1:20" ht="12.75">
      <c r="A36" s="217"/>
      <c r="B36" s="218"/>
      <c r="C36" s="217"/>
      <c r="D36" s="219"/>
      <c r="E36" s="222"/>
      <c r="F36" s="223"/>
      <c r="G36" s="231">
        <f t="shared" si="9"/>
        <v>0</v>
      </c>
      <c r="H36" s="222"/>
      <c r="I36" s="223"/>
      <c r="J36" s="231">
        <f t="shared" si="10"/>
        <v>0</v>
      </c>
      <c r="K36" s="220"/>
      <c r="L36" s="221"/>
      <c r="M36" s="229">
        <f t="shared" si="11"/>
        <v>0</v>
      </c>
      <c r="N36" s="222"/>
      <c r="O36" s="223"/>
      <c r="P36" s="231">
        <f t="shared" si="12"/>
        <v>0</v>
      </c>
      <c r="Q36" s="222"/>
      <c r="R36" s="223"/>
      <c r="S36" s="230">
        <f t="shared" si="13"/>
        <v>0</v>
      </c>
      <c r="T36" s="76">
        <f t="shared" si="14"/>
      </c>
    </row>
    <row r="37" spans="1:20" ht="12.75">
      <c r="A37" s="21" t="s">
        <v>5</v>
      </c>
      <c r="B37" s="419" t="s">
        <v>128</v>
      </c>
      <c r="C37" s="420" t="s">
        <v>0</v>
      </c>
      <c r="D37" s="420" t="s">
        <v>0</v>
      </c>
      <c r="E37" s="420" t="s">
        <v>0</v>
      </c>
      <c r="F37" s="420" t="s">
        <v>0</v>
      </c>
      <c r="G37" s="420" t="s">
        <v>0</v>
      </c>
      <c r="H37" s="420" t="s">
        <v>0</v>
      </c>
      <c r="I37" s="420" t="s">
        <v>0</v>
      </c>
      <c r="J37" s="420" t="s">
        <v>0</v>
      </c>
      <c r="K37" s="420" t="s">
        <v>0</v>
      </c>
      <c r="L37" s="420" t="s">
        <v>0</v>
      </c>
      <c r="M37" s="420" t="s">
        <v>0</v>
      </c>
      <c r="N37" s="420" t="s">
        <v>0</v>
      </c>
      <c r="O37" s="420" t="s">
        <v>0</v>
      </c>
      <c r="P37" s="420" t="s">
        <v>0</v>
      </c>
      <c r="Q37" s="420"/>
      <c r="R37" s="420"/>
      <c r="S37" s="421"/>
      <c r="T37" s="76">
        <f>T38</f>
      </c>
    </row>
    <row r="38" spans="1:20" ht="12.75">
      <c r="A38" s="217" t="s">
        <v>0</v>
      </c>
      <c r="B38" s="218"/>
      <c r="C38" s="217"/>
      <c r="D38" s="219"/>
      <c r="E38" s="222"/>
      <c r="F38" s="223" t="s">
        <v>0</v>
      </c>
      <c r="G38" s="231">
        <f>SUM(E38:F38)</f>
        <v>0</v>
      </c>
      <c r="H38" s="222"/>
      <c r="I38" s="223" t="s">
        <v>0</v>
      </c>
      <c r="J38" s="231">
        <f>SUM(H38:I38)</f>
        <v>0</v>
      </c>
      <c r="K38" s="222"/>
      <c r="L38" s="221"/>
      <c r="M38" s="229">
        <f>SUM(K38:L38)</f>
        <v>0</v>
      </c>
      <c r="N38" s="222"/>
      <c r="O38" s="223" t="s">
        <v>0</v>
      </c>
      <c r="P38" s="231">
        <f>SUM(N38:O38)</f>
        <v>0</v>
      </c>
      <c r="Q38" s="222"/>
      <c r="R38" s="223" t="s">
        <v>0</v>
      </c>
      <c r="S38" s="230">
        <f>SUM(Q38:R38)</f>
        <v>0</v>
      </c>
      <c r="T38" s="76">
        <f>IF(B38&lt;&gt;"","Для друку","")</f>
      </c>
    </row>
    <row r="39" spans="1:20" ht="12.75">
      <c r="A39" s="217"/>
      <c r="B39" s="218"/>
      <c r="C39" s="217"/>
      <c r="D39" s="219"/>
      <c r="E39" s="222"/>
      <c r="F39" s="223"/>
      <c r="G39" s="231">
        <f aca="true" t="shared" si="15" ref="G39:G45">SUM(E39:F39)</f>
        <v>0</v>
      </c>
      <c r="H39" s="222"/>
      <c r="I39" s="223"/>
      <c r="J39" s="231">
        <f aca="true" t="shared" si="16" ref="J39:J45">SUM(H39:I39)</f>
        <v>0</v>
      </c>
      <c r="K39" s="222"/>
      <c r="L39" s="221"/>
      <c r="M39" s="229">
        <f aca="true" t="shared" si="17" ref="M39:M45">SUM(K39:L39)</f>
        <v>0</v>
      </c>
      <c r="N39" s="222"/>
      <c r="O39" s="223"/>
      <c r="P39" s="231">
        <f aca="true" t="shared" si="18" ref="P39:P45">SUM(N39:O39)</f>
        <v>0</v>
      </c>
      <c r="Q39" s="222"/>
      <c r="R39" s="223"/>
      <c r="S39" s="230">
        <f aca="true" t="shared" si="19" ref="S39:S45">SUM(Q39:R39)</f>
        <v>0</v>
      </c>
      <c r="T39" s="76">
        <f aca="true" t="shared" si="20" ref="T39:T45">IF(B39&lt;&gt;"","Для друку","")</f>
      </c>
    </row>
    <row r="40" spans="1:20" ht="12.75">
      <c r="A40" s="217"/>
      <c r="B40" s="218"/>
      <c r="C40" s="217"/>
      <c r="D40" s="219"/>
      <c r="E40" s="222"/>
      <c r="F40" s="223"/>
      <c r="G40" s="231">
        <f t="shared" si="15"/>
        <v>0</v>
      </c>
      <c r="H40" s="222"/>
      <c r="I40" s="223"/>
      <c r="J40" s="231">
        <f t="shared" si="16"/>
        <v>0</v>
      </c>
      <c r="K40" s="222"/>
      <c r="L40" s="221"/>
      <c r="M40" s="229">
        <f t="shared" si="17"/>
        <v>0</v>
      </c>
      <c r="N40" s="222"/>
      <c r="O40" s="223"/>
      <c r="P40" s="231">
        <f t="shared" si="18"/>
        <v>0</v>
      </c>
      <c r="Q40" s="222"/>
      <c r="R40" s="223"/>
      <c r="S40" s="230">
        <f t="shared" si="19"/>
        <v>0</v>
      </c>
      <c r="T40" s="76">
        <f t="shared" si="20"/>
      </c>
    </row>
    <row r="41" spans="1:20" ht="12.75">
      <c r="A41" s="217"/>
      <c r="B41" s="218"/>
      <c r="C41" s="217"/>
      <c r="D41" s="219"/>
      <c r="E41" s="222"/>
      <c r="F41" s="223"/>
      <c r="G41" s="231">
        <f t="shared" si="15"/>
        <v>0</v>
      </c>
      <c r="H41" s="222"/>
      <c r="I41" s="223"/>
      <c r="J41" s="231">
        <f t="shared" si="16"/>
        <v>0</v>
      </c>
      <c r="K41" s="220"/>
      <c r="L41" s="221"/>
      <c r="M41" s="229">
        <f t="shared" si="17"/>
        <v>0</v>
      </c>
      <c r="N41" s="222"/>
      <c r="O41" s="223"/>
      <c r="P41" s="231">
        <f t="shared" si="18"/>
        <v>0</v>
      </c>
      <c r="Q41" s="222"/>
      <c r="R41" s="223"/>
      <c r="S41" s="230">
        <f t="shared" si="19"/>
        <v>0</v>
      </c>
      <c r="T41" s="76">
        <f t="shared" si="20"/>
      </c>
    </row>
    <row r="42" spans="1:20" ht="12.75">
      <c r="A42" s="217"/>
      <c r="B42" s="218"/>
      <c r="C42" s="217"/>
      <c r="D42" s="219"/>
      <c r="E42" s="222"/>
      <c r="F42" s="223"/>
      <c r="G42" s="231">
        <f t="shared" si="15"/>
        <v>0</v>
      </c>
      <c r="H42" s="222"/>
      <c r="I42" s="223"/>
      <c r="J42" s="231">
        <f t="shared" si="16"/>
        <v>0</v>
      </c>
      <c r="K42" s="220"/>
      <c r="L42" s="221"/>
      <c r="M42" s="229">
        <f t="shared" si="17"/>
        <v>0</v>
      </c>
      <c r="N42" s="222"/>
      <c r="O42" s="223"/>
      <c r="P42" s="231">
        <f t="shared" si="18"/>
        <v>0</v>
      </c>
      <c r="Q42" s="222"/>
      <c r="R42" s="223"/>
      <c r="S42" s="230">
        <f t="shared" si="19"/>
        <v>0</v>
      </c>
      <c r="T42" s="76">
        <f t="shared" si="20"/>
      </c>
    </row>
    <row r="43" spans="1:20" ht="12.75">
      <c r="A43" s="217"/>
      <c r="B43" s="218"/>
      <c r="C43" s="217"/>
      <c r="D43" s="219"/>
      <c r="E43" s="222"/>
      <c r="F43" s="223"/>
      <c r="G43" s="231">
        <f t="shared" si="15"/>
        <v>0</v>
      </c>
      <c r="H43" s="222"/>
      <c r="I43" s="223"/>
      <c r="J43" s="231">
        <f t="shared" si="16"/>
        <v>0</v>
      </c>
      <c r="K43" s="220"/>
      <c r="L43" s="221"/>
      <c r="M43" s="229">
        <f t="shared" si="17"/>
        <v>0</v>
      </c>
      <c r="N43" s="222"/>
      <c r="O43" s="223"/>
      <c r="P43" s="231">
        <f t="shared" si="18"/>
        <v>0</v>
      </c>
      <c r="Q43" s="222"/>
      <c r="R43" s="223"/>
      <c r="S43" s="230">
        <f t="shared" si="19"/>
        <v>0</v>
      </c>
      <c r="T43" s="76">
        <f t="shared" si="20"/>
      </c>
    </row>
    <row r="44" spans="1:20" ht="12.75">
      <c r="A44" s="217"/>
      <c r="B44" s="218"/>
      <c r="C44" s="217"/>
      <c r="D44" s="219"/>
      <c r="E44" s="222"/>
      <c r="F44" s="223"/>
      <c r="G44" s="231">
        <f t="shared" si="15"/>
        <v>0</v>
      </c>
      <c r="H44" s="222"/>
      <c r="I44" s="223"/>
      <c r="J44" s="231">
        <f t="shared" si="16"/>
        <v>0</v>
      </c>
      <c r="K44" s="220"/>
      <c r="L44" s="221"/>
      <c r="M44" s="229">
        <f t="shared" si="17"/>
        <v>0</v>
      </c>
      <c r="N44" s="222"/>
      <c r="O44" s="223"/>
      <c r="P44" s="231">
        <f t="shared" si="18"/>
        <v>0</v>
      </c>
      <c r="Q44" s="222"/>
      <c r="R44" s="223"/>
      <c r="S44" s="230">
        <f t="shared" si="19"/>
        <v>0</v>
      </c>
      <c r="T44" s="76">
        <f t="shared" si="20"/>
      </c>
    </row>
    <row r="45" spans="1:20" ht="12.75">
      <c r="A45" s="217"/>
      <c r="B45" s="218"/>
      <c r="C45" s="217"/>
      <c r="D45" s="219"/>
      <c r="E45" s="222"/>
      <c r="F45" s="223"/>
      <c r="G45" s="231">
        <f t="shared" si="15"/>
        <v>0</v>
      </c>
      <c r="H45" s="222"/>
      <c r="I45" s="223"/>
      <c r="J45" s="231">
        <f t="shared" si="16"/>
        <v>0</v>
      </c>
      <c r="K45" s="220"/>
      <c r="L45" s="221"/>
      <c r="M45" s="229">
        <f t="shared" si="17"/>
        <v>0</v>
      </c>
      <c r="N45" s="222"/>
      <c r="O45" s="223"/>
      <c r="P45" s="231">
        <f t="shared" si="18"/>
        <v>0</v>
      </c>
      <c r="Q45" s="222"/>
      <c r="R45" s="223"/>
      <c r="S45" s="230">
        <f t="shared" si="19"/>
        <v>0</v>
      </c>
      <c r="T45" s="76">
        <f t="shared" si="20"/>
      </c>
    </row>
    <row r="46" spans="1:20" ht="12.75">
      <c r="A46" s="21" t="s">
        <v>6</v>
      </c>
      <c r="B46" s="419" t="s">
        <v>129</v>
      </c>
      <c r="C46" s="420" t="s">
        <v>0</v>
      </c>
      <c r="D46" s="420" t="s">
        <v>0</v>
      </c>
      <c r="E46" s="420" t="s">
        <v>0</v>
      </c>
      <c r="F46" s="420" t="s">
        <v>0</v>
      </c>
      <c r="G46" s="420" t="s">
        <v>0</v>
      </c>
      <c r="H46" s="420" t="s">
        <v>0</v>
      </c>
      <c r="I46" s="420" t="s">
        <v>0</v>
      </c>
      <c r="J46" s="420" t="s">
        <v>0</v>
      </c>
      <c r="K46" s="420" t="s">
        <v>0</v>
      </c>
      <c r="L46" s="420" t="s">
        <v>0</v>
      </c>
      <c r="M46" s="420" t="s">
        <v>0</v>
      </c>
      <c r="N46" s="420" t="s">
        <v>0</v>
      </c>
      <c r="O46" s="420" t="s">
        <v>0</v>
      </c>
      <c r="P46" s="420" t="s">
        <v>0</v>
      </c>
      <c r="Q46" s="420"/>
      <c r="R46" s="420"/>
      <c r="S46" s="421"/>
      <c r="T46" s="76">
        <f>T47</f>
      </c>
    </row>
    <row r="47" spans="1:20" ht="12.75">
      <c r="A47" s="217" t="s">
        <v>0</v>
      </c>
      <c r="B47" s="218"/>
      <c r="C47" s="217"/>
      <c r="D47" s="219"/>
      <c r="E47" s="222"/>
      <c r="F47" s="223" t="s">
        <v>0</v>
      </c>
      <c r="G47" s="231">
        <f aca="true" t="shared" si="21" ref="G47:G52">SUM(E47:F47)</f>
        <v>0</v>
      </c>
      <c r="H47" s="222"/>
      <c r="I47" s="223" t="s">
        <v>0</v>
      </c>
      <c r="J47" s="231">
        <f aca="true" t="shared" si="22" ref="J47:J52">SUM(H47:I47)</f>
        <v>0</v>
      </c>
      <c r="K47" s="222"/>
      <c r="L47" s="221"/>
      <c r="M47" s="229">
        <f aca="true" t="shared" si="23" ref="M47:M52">SUM(K47:L47)</f>
        <v>0</v>
      </c>
      <c r="N47" s="222"/>
      <c r="O47" s="223" t="s">
        <v>0</v>
      </c>
      <c r="P47" s="231">
        <f aca="true" t="shared" si="24" ref="P47:P52">SUM(N47:O47)</f>
        <v>0</v>
      </c>
      <c r="Q47" s="222"/>
      <c r="R47" s="223" t="s">
        <v>0</v>
      </c>
      <c r="S47" s="230">
        <f aca="true" t="shared" si="25" ref="S47:S52">SUM(Q47:R47)</f>
        <v>0</v>
      </c>
      <c r="T47" s="76">
        <f aca="true" t="shared" si="26" ref="T47:T52">IF(B47&lt;&gt;"","Для друку","")</f>
      </c>
    </row>
    <row r="48" spans="1:20" ht="12.75">
      <c r="A48" s="217"/>
      <c r="B48" s="218"/>
      <c r="C48" s="217"/>
      <c r="D48" s="219"/>
      <c r="E48" s="222"/>
      <c r="F48" s="223"/>
      <c r="G48" s="231">
        <f t="shared" si="21"/>
        <v>0</v>
      </c>
      <c r="H48" s="222"/>
      <c r="I48" s="223"/>
      <c r="J48" s="231">
        <f t="shared" si="22"/>
        <v>0</v>
      </c>
      <c r="K48" s="222"/>
      <c r="L48" s="221"/>
      <c r="M48" s="229">
        <f t="shared" si="23"/>
        <v>0</v>
      </c>
      <c r="N48" s="222"/>
      <c r="O48" s="223"/>
      <c r="P48" s="231">
        <f t="shared" si="24"/>
        <v>0</v>
      </c>
      <c r="Q48" s="222"/>
      <c r="R48" s="223"/>
      <c r="S48" s="230">
        <f t="shared" si="25"/>
        <v>0</v>
      </c>
      <c r="T48" s="76">
        <f t="shared" si="26"/>
      </c>
    </row>
    <row r="49" spans="1:20" ht="12.75">
      <c r="A49" s="217"/>
      <c r="B49" s="218"/>
      <c r="C49" s="217"/>
      <c r="D49" s="219"/>
      <c r="E49" s="222"/>
      <c r="F49" s="223"/>
      <c r="G49" s="231">
        <f t="shared" si="21"/>
        <v>0</v>
      </c>
      <c r="H49" s="222"/>
      <c r="I49" s="223"/>
      <c r="J49" s="231">
        <f t="shared" si="22"/>
        <v>0</v>
      </c>
      <c r="K49" s="220"/>
      <c r="L49" s="221"/>
      <c r="M49" s="229">
        <f t="shared" si="23"/>
        <v>0</v>
      </c>
      <c r="N49" s="222"/>
      <c r="O49" s="223"/>
      <c r="P49" s="231">
        <f t="shared" si="24"/>
        <v>0</v>
      </c>
      <c r="Q49" s="222"/>
      <c r="R49" s="223"/>
      <c r="S49" s="230">
        <f t="shared" si="25"/>
        <v>0</v>
      </c>
      <c r="T49" s="76">
        <f t="shared" si="26"/>
      </c>
    </row>
    <row r="50" spans="1:20" ht="12.75">
      <c r="A50" s="217"/>
      <c r="B50" s="218"/>
      <c r="C50" s="217"/>
      <c r="D50" s="219"/>
      <c r="E50" s="222"/>
      <c r="F50" s="223"/>
      <c r="G50" s="231">
        <f t="shared" si="21"/>
        <v>0</v>
      </c>
      <c r="H50" s="222"/>
      <c r="I50" s="223"/>
      <c r="J50" s="231">
        <f t="shared" si="22"/>
        <v>0</v>
      </c>
      <c r="K50" s="220"/>
      <c r="L50" s="221"/>
      <c r="M50" s="229">
        <f t="shared" si="23"/>
        <v>0</v>
      </c>
      <c r="N50" s="222"/>
      <c r="O50" s="223"/>
      <c r="P50" s="231">
        <f t="shared" si="24"/>
        <v>0</v>
      </c>
      <c r="Q50" s="222"/>
      <c r="R50" s="223"/>
      <c r="S50" s="230">
        <f t="shared" si="25"/>
        <v>0</v>
      </c>
      <c r="T50" s="76">
        <f t="shared" si="26"/>
      </c>
    </row>
    <row r="51" spans="1:20" ht="12.75">
      <c r="A51" s="217"/>
      <c r="B51" s="218"/>
      <c r="C51" s="217"/>
      <c r="D51" s="219"/>
      <c r="E51" s="222"/>
      <c r="F51" s="223"/>
      <c r="G51" s="231">
        <f t="shared" si="21"/>
        <v>0</v>
      </c>
      <c r="H51" s="222"/>
      <c r="I51" s="223"/>
      <c r="J51" s="231">
        <f t="shared" si="22"/>
        <v>0</v>
      </c>
      <c r="K51" s="220"/>
      <c r="L51" s="221"/>
      <c r="M51" s="229">
        <f t="shared" si="23"/>
        <v>0</v>
      </c>
      <c r="N51" s="222"/>
      <c r="O51" s="223"/>
      <c r="P51" s="231">
        <f t="shared" si="24"/>
        <v>0</v>
      </c>
      <c r="Q51" s="222"/>
      <c r="R51" s="223"/>
      <c r="S51" s="230">
        <f t="shared" si="25"/>
        <v>0</v>
      </c>
      <c r="T51" s="76">
        <f t="shared" si="26"/>
      </c>
    </row>
    <row r="52" spans="1:20" ht="12.75">
      <c r="A52" s="224"/>
      <c r="B52" s="225"/>
      <c r="C52" s="224"/>
      <c r="D52" s="226"/>
      <c r="E52" s="227"/>
      <c r="F52" s="228"/>
      <c r="G52" s="232">
        <f t="shared" si="21"/>
        <v>0</v>
      </c>
      <c r="H52" s="227"/>
      <c r="I52" s="228"/>
      <c r="J52" s="232">
        <f t="shared" si="22"/>
        <v>0</v>
      </c>
      <c r="K52" s="220"/>
      <c r="L52" s="221"/>
      <c r="M52" s="229">
        <f t="shared" si="23"/>
        <v>0</v>
      </c>
      <c r="N52" s="227"/>
      <c r="O52" s="228"/>
      <c r="P52" s="232">
        <f t="shared" si="24"/>
        <v>0</v>
      </c>
      <c r="Q52" s="227"/>
      <c r="R52" s="228"/>
      <c r="S52" s="233">
        <f t="shared" si="25"/>
        <v>0</v>
      </c>
      <c r="T52" s="76">
        <f t="shared" si="26"/>
      </c>
    </row>
    <row r="53" spans="1:20" ht="12.75">
      <c r="A53" s="425">
        <f>'Запит 2-1'!B16</f>
        <v>0</v>
      </c>
      <c r="B53" s="426"/>
      <c r="C53" s="426"/>
      <c r="D53" s="426"/>
      <c r="E53" s="426"/>
      <c r="F53" s="426"/>
      <c r="G53" s="426"/>
      <c r="H53" s="426"/>
      <c r="I53" s="426"/>
      <c r="J53" s="426"/>
      <c r="K53" s="426"/>
      <c r="L53" s="426"/>
      <c r="M53" s="426"/>
      <c r="N53" s="426"/>
      <c r="O53" s="426"/>
      <c r="P53" s="426"/>
      <c r="Q53" s="426"/>
      <c r="R53" s="426"/>
      <c r="S53" s="427"/>
      <c r="T53" s="76">
        <f>T54</f>
      </c>
    </row>
    <row r="54" spans="1:20" ht="12.75">
      <c r="A54" s="26" t="s">
        <v>3</v>
      </c>
      <c r="B54" s="419" t="s">
        <v>126</v>
      </c>
      <c r="C54" s="420"/>
      <c r="D54" s="420"/>
      <c r="E54" s="420"/>
      <c r="F54" s="420"/>
      <c r="G54" s="420"/>
      <c r="H54" s="420"/>
      <c r="I54" s="420"/>
      <c r="J54" s="420"/>
      <c r="K54" s="420"/>
      <c r="L54" s="420"/>
      <c r="M54" s="420"/>
      <c r="N54" s="420"/>
      <c r="O54" s="420"/>
      <c r="P54" s="420"/>
      <c r="Q54" s="420"/>
      <c r="R54" s="420"/>
      <c r="S54" s="421"/>
      <c r="T54" s="76">
        <f>T55</f>
      </c>
    </row>
    <row r="55" spans="1:20" ht="12.75">
      <c r="A55" s="217"/>
      <c r="B55" s="218"/>
      <c r="C55" s="217"/>
      <c r="D55" s="219"/>
      <c r="E55" s="220"/>
      <c r="F55" s="221"/>
      <c r="G55" s="229">
        <f>SUM(E55:F55)</f>
        <v>0</v>
      </c>
      <c r="H55" s="220"/>
      <c r="I55" s="221"/>
      <c r="J55" s="229">
        <f>SUM(H55:I55)</f>
        <v>0</v>
      </c>
      <c r="K55" s="220"/>
      <c r="L55" s="221"/>
      <c r="M55" s="229">
        <f>SUM(K55:L55)</f>
        <v>0</v>
      </c>
      <c r="N55" s="220"/>
      <c r="O55" s="221"/>
      <c r="P55" s="229">
        <f>SUM(N55:O55)</f>
        <v>0</v>
      </c>
      <c r="Q55" s="222" t="s">
        <v>0</v>
      </c>
      <c r="R55" s="223" t="s">
        <v>0</v>
      </c>
      <c r="S55" s="230">
        <f>SUM(Q55:R55)</f>
        <v>0</v>
      </c>
      <c r="T55" s="76">
        <f aca="true" t="shared" si="27" ref="T55:T62">IF(B55&lt;&gt;"","Для друку","")</f>
      </c>
    </row>
    <row r="56" spans="1:20" ht="12.75">
      <c r="A56" s="217"/>
      <c r="B56" s="218"/>
      <c r="C56" s="217"/>
      <c r="D56" s="219"/>
      <c r="E56" s="220"/>
      <c r="F56" s="221"/>
      <c r="G56" s="229">
        <f aca="true" t="shared" si="28" ref="G56:G62">SUM(E56:F56)</f>
        <v>0</v>
      </c>
      <c r="H56" s="220"/>
      <c r="I56" s="221"/>
      <c r="J56" s="229">
        <f aca="true" t="shared" si="29" ref="J56:J62">SUM(H56:I56)</f>
        <v>0</v>
      </c>
      <c r="K56" s="220"/>
      <c r="L56" s="221"/>
      <c r="M56" s="229">
        <f aca="true" t="shared" si="30" ref="M56:M62">SUM(K56:L56)</f>
        <v>0</v>
      </c>
      <c r="N56" s="220"/>
      <c r="O56" s="221"/>
      <c r="P56" s="229">
        <f aca="true" t="shared" si="31" ref="P56:P62">SUM(N56:O56)</f>
        <v>0</v>
      </c>
      <c r="Q56" s="222"/>
      <c r="R56" s="223"/>
      <c r="S56" s="230">
        <f aca="true" t="shared" si="32" ref="S56:S62">SUM(Q56:R56)</f>
        <v>0</v>
      </c>
      <c r="T56" s="76">
        <f t="shared" si="27"/>
      </c>
    </row>
    <row r="57" spans="1:20" ht="12.75">
      <c r="A57" s="217"/>
      <c r="B57" s="218"/>
      <c r="C57" s="217"/>
      <c r="D57" s="219"/>
      <c r="E57" s="220"/>
      <c r="F57" s="221"/>
      <c r="G57" s="229">
        <f t="shared" si="28"/>
        <v>0</v>
      </c>
      <c r="H57" s="220"/>
      <c r="I57" s="221"/>
      <c r="J57" s="229">
        <f t="shared" si="29"/>
        <v>0</v>
      </c>
      <c r="K57" s="220"/>
      <c r="L57" s="221"/>
      <c r="M57" s="229">
        <f t="shared" si="30"/>
        <v>0</v>
      </c>
      <c r="N57" s="220"/>
      <c r="O57" s="221"/>
      <c r="P57" s="229">
        <f t="shared" si="31"/>
        <v>0</v>
      </c>
      <c r="Q57" s="222"/>
      <c r="R57" s="223"/>
      <c r="S57" s="230">
        <f t="shared" si="32"/>
        <v>0</v>
      </c>
      <c r="T57" s="76">
        <f t="shared" si="27"/>
      </c>
    </row>
    <row r="58" spans="1:20" ht="12.75">
      <c r="A58" s="217"/>
      <c r="B58" s="218"/>
      <c r="C58" s="217"/>
      <c r="D58" s="219"/>
      <c r="E58" s="220"/>
      <c r="F58" s="221"/>
      <c r="G58" s="229">
        <f t="shared" si="28"/>
        <v>0</v>
      </c>
      <c r="H58" s="220"/>
      <c r="I58" s="221"/>
      <c r="J58" s="229">
        <f t="shared" si="29"/>
        <v>0</v>
      </c>
      <c r="K58" s="220"/>
      <c r="L58" s="221"/>
      <c r="M58" s="229">
        <f t="shared" si="30"/>
        <v>0</v>
      </c>
      <c r="N58" s="220"/>
      <c r="O58" s="221"/>
      <c r="P58" s="229">
        <f t="shared" si="31"/>
        <v>0</v>
      </c>
      <c r="Q58" s="222"/>
      <c r="R58" s="223"/>
      <c r="S58" s="230">
        <f t="shared" si="32"/>
        <v>0</v>
      </c>
      <c r="T58" s="76">
        <f t="shared" si="27"/>
      </c>
    </row>
    <row r="59" spans="1:20" ht="12.75">
      <c r="A59" s="217"/>
      <c r="B59" s="218"/>
      <c r="C59" s="217"/>
      <c r="D59" s="219"/>
      <c r="E59" s="220"/>
      <c r="F59" s="221"/>
      <c r="G59" s="229">
        <f t="shared" si="28"/>
        <v>0</v>
      </c>
      <c r="H59" s="220"/>
      <c r="I59" s="221"/>
      <c r="J59" s="229">
        <f t="shared" si="29"/>
        <v>0</v>
      </c>
      <c r="K59" s="220"/>
      <c r="L59" s="221"/>
      <c r="M59" s="229">
        <f t="shared" si="30"/>
        <v>0</v>
      </c>
      <c r="N59" s="220"/>
      <c r="O59" s="221"/>
      <c r="P59" s="229">
        <f t="shared" si="31"/>
        <v>0</v>
      </c>
      <c r="Q59" s="222"/>
      <c r="R59" s="223"/>
      <c r="S59" s="230">
        <f t="shared" si="32"/>
        <v>0</v>
      </c>
      <c r="T59" s="76">
        <f t="shared" si="27"/>
      </c>
    </row>
    <row r="60" spans="1:20" ht="12.75">
      <c r="A60" s="217"/>
      <c r="B60" s="218"/>
      <c r="C60" s="217"/>
      <c r="D60" s="219"/>
      <c r="E60" s="220"/>
      <c r="F60" s="221"/>
      <c r="G60" s="229">
        <f t="shared" si="28"/>
        <v>0</v>
      </c>
      <c r="H60" s="220"/>
      <c r="I60" s="221"/>
      <c r="J60" s="229">
        <f t="shared" si="29"/>
        <v>0</v>
      </c>
      <c r="K60" s="220"/>
      <c r="L60" s="221"/>
      <c r="M60" s="229">
        <f t="shared" si="30"/>
        <v>0</v>
      </c>
      <c r="N60" s="220"/>
      <c r="O60" s="221"/>
      <c r="P60" s="229">
        <f t="shared" si="31"/>
        <v>0</v>
      </c>
      <c r="Q60" s="222"/>
      <c r="R60" s="223"/>
      <c r="S60" s="230">
        <f t="shared" si="32"/>
        <v>0</v>
      </c>
      <c r="T60" s="76">
        <f t="shared" si="27"/>
      </c>
    </row>
    <row r="61" spans="1:20" ht="12.75">
      <c r="A61" s="217"/>
      <c r="B61" s="218"/>
      <c r="C61" s="217"/>
      <c r="D61" s="219"/>
      <c r="E61" s="220"/>
      <c r="F61" s="221"/>
      <c r="G61" s="229">
        <f t="shared" si="28"/>
        <v>0</v>
      </c>
      <c r="H61" s="220"/>
      <c r="I61" s="221"/>
      <c r="J61" s="229">
        <f t="shared" si="29"/>
        <v>0</v>
      </c>
      <c r="K61" s="220"/>
      <c r="L61" s="221"/>
      <c r="M61" s="229">
        <f t="shared" si="30"/>
        <v>0</v>
      </c>
      <c r="N61" s="220"/>
      <c r="O61" s="221"/>
      <c r="P61" s="229">
        <f t="shared" si="31"/>
        <v>0</v>
      </c>
      <c r="Q61" s="222"/>
      <c r="R61" s="223"/>
      <c r="S61" s="230">
        <f t="shared" si="32"/>
        <v>0</v>
      </c>
      <c r="T61" s="76">
        <f t="shared" si="27"/>
      </c>
    </row>
    <row r="62" spans="1:20" ht="12.75">
      <c r="A62" s="217"/>
      <c r="B62" s="218"/>
      <c r="C62" s="217"/>
      <c r="D62" s="219"/>
      <c r="E62" s="220"/>
      <c r="F62" s="221"/>
      <c r="G62" s="229">
        <f t="shared" si="28"/>
        <v>0</v>
      </c>
      <c r="H62" s="220"/>
      <c r="I62" s="221"/>
      <c r="J62" s="229">
        <f t="shared" si="29"/>
        <v>0</v>
      </c>
      <c r="K62" s="220"/>
      <c r="L62" s="221"/>
      <c r="M62" s="229">
        <f t="shared" si="30"/>
        <v>0</v>
      </c>
      <c r="N62" s="220"/>
      <c r="O62" s="221"/>
      <c r="P62" s="229">
        <f t="shared" si="31"/>
        <v>0</v>
      </c>
      <c r="Q62" s="222"/>
      <c r="R62" s="223"/>
      <c r="S62" s="230">
        <f t="shared" si="32"/>
        <v>0</v>
      </c>
      <c r="T62" s="76">
        <f t="shared" si="27"/>
      </c>
    </row>
    <row r="63" spans="1:20" ht="12.75">
      <c r="A63" s="21" t="s">
        <v>4</v>
      </c>
      <c r="B63" s="419" t="s">
        <v>127</v>
      </c>
      <c r="C63" s="420" t="s">
        <v>0</v>
      </c>
      <c r="D63" s="420" t="s">
        <v>0</v>
      </c>
      <c r="E63" s="420" t="s">
        <v>0</v>
      </c>
      <c r="F63" s="420" t="s">
        <v>0</v>
      </c>
      <c r="G63" s="420" t="s">
        <v>0</v>
      </c>
      <c r="H63" s="420" t="s">
        <v>0</v>
      </c>
      <c r="I63" s="420" t="s">
        <v>0</v>
      </c>
      <c r="J63" s="420" t="s">
        <v>0</v>
      </c>
      <c r="K63" s="420" t="s">
        <v>0</v>
      </c>
      <c r="L63" s="420" t="s">
        <v>0</v>
      </c>
      <c r="M63" s="420" t="s">
        <v>0</v>
      </c>
      <c r="N63" s="420" t="s">
        <v>0</v>
      </c>
      <c r="O63" s="420" t="s">
        <v>0</v>
      </c>
      <c r="P63" s="420" t="s">
        <v>0</v>
      </c>
      <c r="Q63" s="420"/>
      <c r="R63" s="420"/>
      <c r="S63" s="421"/>
      <c r="T63" s="76">
        <f>T64</f>
      </c>
    </row>
    <row r="64" spans="1:20" ht="12.75">
      <c r="A64" s="217" t="s">
        <v>0</v>
      </c>
      <c r="B64" s="218"/>
      <c r="C64" s="217"/>
      <c r="D64" s="219"/>
      <c r="E64" s="222" t="s">
        <v>0</v>
      </c>
      <c r="F64" s="223" t="s">
        <v>0</v>
      </c>
      <c r="G64" s="231">
        <f>SUM(E64:F64)</f>
        <v>0</v>
      </c>
      <c r="H64" s="222" t="s">
        <v>0</v>
      </c>
      <c r="I64" s="223" t="s">
        <v>0</v>
      </c>
      <c r="J64" s="231">
        <f>SUM(H64:I64)</f>
        <v>0</v>
      </c>
      <c r="K64" s="220"/>
      <c r="L64" s="221"/>
      <c r="M64" s="229">
        <f>SUM(K64:L64)</f>
        <v>0</v>
      </c>
      <c r="N64" s="222" t="s">
        <v>0</v>
      </c>
      <c r="O64" s="223" t="s">
        <v>0</v>
      </c>
      <c r="P64" s="231">
        <f>SUM(N64:O64)</f>
        <v>0</v>
      </c>
      <c r="Q64" s="222" t="s">
        <v>0</v>
      </c>
      <c r="R64" s="223" t="s">
        <v>0</v>
      </c>
      <c r="S64" s="230">
        <f>SUM(Q64:R64)</f>
        <v>0</v>
      </c>
      <c r="T64" s="76">
        <f aca="true" t="shared" si="33" ref="T64:T71">IF(B64&lt;&gt;"","Для друку","")</f>
      </c>
    </row>
    <row r="65" spans="1:20" ht="12.75">
      <c r="A65" s="217"/>
      <c r="B65" s="218"/>
      <c r="C65" s="217"/>
      <c r="D65" s="219"/>
      <c r="E65" s="222"/>
      <c r="F65" s="223"/>
      <c r="G65" s="231">
        <f aca="true" t="shared" si="34" ref="G65:G71">SUM(E65:F65)</f>
        <v>0</v>
      </c>
      <c r="H65" s="222"/>
      <c r="I65" s="223"/>
      <c r="J65" s="231">
        <f aca="true" t="shared" si="35" ref="J65:J71">SUM(H65:I65)</f>
        <v>0</v>
      </c>
      <c r="K65" s="220"/>
      <c r="L65" s="221"/>
      <c r="M65" s="229">
        <f aca="true" t="shared" si="36" ref="M65:M71">SUM(K65:L65)</f>
        <v>0</v>
      </c>
      <c r="N65" s="222"/>
      <c r="O65" s="223"/>
      <c r="P65" s="231">
        <f aca="true" t="shared" si="37" ref="P65:P71">SUM(N65:O65)</f>
        <v>0</v>
      </c>
      <c r="Q65" s="222"/>
      <c r="R65" s="223"/>
      <c r="S65" s="230">
        <f aca="true" t="shared" si="38" ref="S65:S71">SUM(Q65:R65)</f>
        <v>0</v>
      </c>
      <c r="T65" s="76">
        <f t="shared" si="33"/>
      </c>
    </row>
    <row r="66" spans="1:20" ht="12.75">
      <c r="A66" s="217"/>
      <c r="B66" s="218"/>
      <c r="C66" s="217"/>
      <c r="D66" s="219"/>
      <c r="E66" s="222"/>
      <c r="F66" s="223"/>
      <c r="G66" s="231">
        <f t="shared" si="34"/>
        <v>0</v>
      </c>
      <c r="H66" s="222"/>
      <c r="I66" s="223"/>
      <c r="J66" s="231">
        <f t="shared" si="35"/>
        <v>0</v>
      </c>
      <c r="K66" s="220"/>
      <c r="L66" s="221"/>
      <c r="M66" s="229">
        <f t="shared" si="36"/>
        <v>0</v>
      </c>
      <c r="N66" s="222"/>
      <c r="O66" s="223"/>
      <c r="P66" s="231">
        <f t="shared" si="37"/>
        <v>0</v>
      </c>
      <c r="Q66" s="222"/>
      <c r="R66" s="223"/>
      <c r="S66" s="230">
        <f t="shared" si="38"/>
        <v>0</v>
      </c>
      <c r="T66" s="76">
        <f t="shared" si="33"/>
      </c>
    </row>
    <row r="67" spans="1:20" ht="12.75">
      <c r="A67" s="217"/>
      <c r="B67" s="218"/>
      <c r="C67" s="217"/>
      <c r="D67" s="219"/>
      <c r="E67" s="222"/>
      <c r="F67" s="223"/>
      <c r="G67" s="231">
        <f t="shared" si="34"/>
        <v>0</v>
      </c>
      <c r="H67" s="222"/>
      <c r="I67" s="223"/>
      <c r="J67" s="231">
        <f t="shared" si="35"/>
        <v>0</v>
      </c>
      <c r="K67" s="220"/>
      <c r="L67" s="221"/>
      <c r="M67" s="229">
        <f t="shared" si="36"/>
        <v>0</v>
      </c>
      <c r="N67" s="222"/>
      <c r="O67" s="223"/>
      <c r="P67" s="231">
        <f t="shared" si="37"/>
        <v>0</v>
      </c>
      <c r="Q67" s="222"/>
      <c r="R67" s="223"/>
      <c r="S67" s="230">
        <f t="shared" si="38"/>
        <v>0</v>
      </c>
      <c r="T67" s="76">
        <f t="shared" si="33"/>
      </c>
    </row>
    <row r="68" spans="1:20" ht="12.75">
      <c r="A68" s="217"/>
      <c r="B68" s="218"/>
      <c r="C68" s="217"/>
      <c r="D68" s="219"/>
      <c r="E68" s="222"/>
      <c r="F68" s="223"/>
      <c r="G68" s="231">
        <f t="shared" si="34"/>
        <v>0</v>
      </c>
      <c r="H68" s="222"/>
      <c r="I68" s="223"/>
      <c r="J68" s="231">
        <f t="shared" si="35"/>
        <v>0</v>
      </c>
      <c r="K68" s="220"/>
      <c r="L68" s="221"/>
      <c r="M68" s="229">
        <f t="shared" si="36"/>
        <v>0</v>
      </c>
      <c r="N68" s="222"/>
      <c r="O68" s="223"/>
      <c r="P68" s="231">
        <f t="shared" si="37"/>
        <v>0</v>
      </c>
      <c r="Q68" s="222"/>
      <c r="R68" s="223"/>
      <c r="S68" s="230">
        <f t="shared" si="38"/>
        <v>0</v>
      </c>
      <c r="T68" s="76">
        <f t="shared" si="33"/>
      </c>
    </row>
    <row r="69" spans="1:20" ht="12.75">
      <c r="A69" s="217"/>
      <c r="B69" s="218"/>
      <c r="C69" s="217"/>
      <c r="D69" s="219"/>
      <c r="E69" s="222"/>
      <c r="F69" s="223"/>
      <c r="G69" s="231">
        <f t="shared" si="34"/>
        <v>0</v>
      </c>
      <c r="H69" s="222"/>
      <c r="I69" s="223"/>
      <c r="J69" s="231">
        <f t="shared" si="35"/>
        <v>0</v>
      </c>
      <c r="K69" s="220"/>
      <c r="L69" s="221"/>
      <c r="M69" s="229">
        <f t="shared" si="36"/>
        <v>0</v>
      </c>
      <c r="N69" s="222"/>
      <c r="O69" s="223"/>
      <c r="P69" s="231">
        <f t="shared" si="37"/>
        <v>0</v>
      </c>
      <c r="Q69" s="222"/>
      <c r="R69" s="223"/>
      <c r="S69" s="230">
        <f t="shared" si="38"/>
        <v>0</v>
      </c>
      <c r="T69" s="76">
        <f t="shared" si="33"/>
      </c>
    </row>
    <row r="70" spans="1:20" ht="12.75">
      <c r="A70" s="217"/>
      <c r="B70" s="218"/>
      <c r="C70" s="217"/>
      <c r="D70" s="219"/>
      <c r="E70" s="222"/>
      <c r="F70" s="223"/>
      <c r="G70" s="231">
        <f t="shared" si="34"/>
        <v>0</v>
      </c>
      <c r="H70" s="222"/>
      <c r="I70" s="223"/>
      <c r="J70" s="231">
        <f t="shared" si="35"/>
        <v>0</v>
      </c>
      <c r="K70" s="220"/>
      <c r="L70" s="221"/>
      <c r="M70" s="229">
        <f t="shared" si="36"/>
        <v>0</v>
      </c>
      <c r="N70" s="222"/>
      <c r="O70" s="223"/>
      <c r="P70" s="231">
        <f t="shared" si="37"/>
        <v>0</v>
      </c>
      <c r="Q70" s="222"/>
      <c r="R70" s="223"/>
      <c r="S70" s="230">
        <f t="shared" si="38"/>
        <v>0</v>
      </c>
      <c r="T70" s="76">
        <f t="shared" si="33"/>
      </c>
    </row>
    <row r="71" spans="1:20" ht="12.75">
      <c r="A71" s="217"/>
      <c r="B71" s="218"/>
      <c r="C71" s="217"/>
      <c r="D71" s="219"/>
      <c r="E71" s="222"/>
      <c r="F71" s="223"/>
      <c r="G71" s="231">
        <f t="shared" si="34"/>
        <v>0</v>
      </c>
      <c r="H71" s="222"/>
      <c r="I71" s="223"/>
      <c r="J71" s="231">
        <f t="shared" si="35"/>
        <v>0</v>
      </c>
      <c r="K71" s="220"/>
      <c r="L71" s="221"/>
      <c r="M71" s="229">
        <f t="shared" si="36"/>
        <v>0</v>
      </c>
      <c r="N71" s="222"/>
      <c r="O71" s="223"/>
      <c r="P71" s="231">
        <f t="shared" si="37"/>
        <v>0</v>
      </c>
      <c r="Q71" s="222"/>
      <c r="R71" s="223"/>
      <c r="S71" s="230">
        <f t="shared" si="38"/>
        <v>0</v>
      </c>
      <c r="T71" s="76">
        <f t="shared" si="33"/>
      </c>
    </row>
    <row r="72" spans="1:20" ht="12.75">
      <c r="A72" s="21" t="s">
        <v>5</v>
      </c>
      <c r="B72" s="419" t="s">
        <v>128</v>
      </c>
      <c r="C72" s="420" t="s">
        <v>0</v>
      </c>
      <c r="D72" s="420" t="s">
        <v>0</v>
      </c>
      <c r="E72" s="420" t="s">
        <v>0</v>
      </c>
      <c r="F72" s="420" t="s">
        <v>0</v>
      </c>
      <c r="G72" s="420" t="s">
        <v>0</v>
      </c>
      <c r="H72" s="420" t="s">
        <v>0</v>
      </c>
      <c r="I72" s="420" t="s">
        <v>0</v>
      </c>
      <c r="J72" s="420" t="s">
        <v>0</v>
      </c>
      <c r="K72" s="420" t="s">
        <v>0</v>
      </c>
      <c r="L72" s="420" t="s">
        <v>0</v>
      </c>
      <c r="M72" s="420" t="s">
        <v>0</v>
      </c>
      <c r="N72" s="420" t="s">
        <v>0</v>
      </c>
      <c r="O72" s="420" t="s">
        <v>0</v>
      </c>
      <c r="P72" s="420" t="s">
        <v>0</v>
      </c>
      <c r="Q72" s="420"/>
      <c r="R72" s="420"/>
      <c r="S72" s="421"/>
      <c r="T72" s="76">
        <f>T73</f>
      </c>
    </row>
    <row r="73" spans="1:20" ht="12.75">
      <c r="A73" s="217" t="s">
        <v>0</v>
      </c>
      <c r="B73" s="218"/>
      <c r="C73" s="217"/>
      <c r="D73" s="219"/>
      <c r="E73" s="222" t="s">
        <v>0</v>
      </c>
      <c r="F73" s="223" t="s">
        <v>0</v>
      </c>
      <c r="G73" s="231">
        <f>SUM(E73:F73)</f>
        <v>0</v>
      </c>
      <c r="H73" s="222" t="s">
        <v>0</v>
      </c>
      <c r="I73" s="223" t="s">
        <v>0</v>
      </c>
      <c r="J73" s="231">
        <f>SUM(H73:I73)</f>
        <v>0</v>
      </c>
      <c r="K73" s="220"/>
      <c r="L73" s="221"/>
      <c r="M73" s="229">
        <f>SUM(K73:L73)</f>
        <v>0</v>
      </c>
      <c r="N73" s="222" t="s">
        <v>0</v>
      </c>
      <c r="O73" s="223" t="s">
        <v>0</v>
      </c>
      <c r="P73" s="231">
        <f>SUM(N73:O73)</f>
        <v>0</v>
      </c>
      <c r="Q73" s="222" t="s">
        <v>0</v>
      </c>
      <c r="R73" s="223" t="s">
        <v>0</v>
      </c>
      <c r="S73" s="230">
        <f>SUM(Q73:R73)</f>
        <v>0</v>
      </c>
      <c r="T73" s="76">
        <f aca="true" t="shared" si="39" ref="T73:T80">IF(B73&lt;&gt;"","Для друку","")</f>
      </c>
    </row>
    <row r="74" spans="1:20" ht="12.75">
      <c r="A74" s="217"/>
      <c r="B74" s="218"/>
      <c r="C74" s="217"/>
      <c r="D74" s="219"/>
      <c r="E74" s="222"/>
      <c r="F74" s="223"/>
      <c r="G74" s="231">
        <f aca="true" t="shared" si="40" ref="G74:G80">SUM(E74:F74)</f>
        <v>0</v>
      </c>
      <c r="H74" s="222"/>
      <c r="I74" s="223"/>
      <c r="J74" s="231">
        <f aca="true" t="shared" si="41" ref="J74:J80">SUM(H74:I74)</f>
        <v>0</v>
      </c>
      <c r="K74" s="220"/>
      <c r="L74" s="221"/>
      <c r="M74" s="229">
        <f aca="true" t="shared" si="42" ref="M74:M80">SUM(K74:L74)</f>
        <v>0</v>
      </c>
      <c r="N74" s="222"/>
      <c r="O74" s="223"/>
      <c r="P74" s="231">
        <f aca="true" t="shared" si="43" ref="P74:P80">SUM(N74:O74)</f>
        <v>0</v>
      </c>
      <c r="Q74" s="222"/>
      <c r="R74" s="223"/>
      <c r="S74" s="230">
        <f aca="true" t="shared" si="44" ref="S74:S80">SUM(Q74:R74)</f>
        <v>0</v>
      </c>
      <c r="T74" s="76">
        <f t="shared" si="39"/>
      </c>
    </row>
    <row r="75" spans="1:20" ht="12.75">
      <c r="A75" s="217"/>
      <c r="B75" s="218"/>
      <c r="C75" s="217"/>
      <c r="D75" s="219"/>
      <c r="E75" s="222"/>
      <c r="F75" s="223"/>
      <c r="G75" s="231">
        <f t="shared" si="40"/>
        <v>0</v>
      </c>
      <c r="H75" s="222"/>
      <c r="I75" s="223"/>
      <c r="J75" s="231">
        <f t="shared" si="41"/>
        <v>0</v>
      </c>
      <c r="K75" s="220"/>
      <c r="L75" s="221"/>
      <c r="M75" s="229">
        <f t="shared" si="42"/>
        <v>0</v>
      </c>
      <c r="N75" s="222"/>
      <c r="O75" s="223"/>
      <c r="P75" s="231">
        <f t="shared" si="43"/>
        <v>0</v>
      </c>
      <c r="Q75" s="222"/>
      <c r="R75" s="223"/>
      <c r="S75" s="230">
        <f t="shared" si="44"/>
        <v>0</v>
      </c>
      <c r="T75" s="76">
        <f t="shared" si="39"/>
      </c>
    </row>
    <row r="76" spans="1:20" ht="12.75">
      <c r="A76" s="217"/>
      <c r="B76" s="218"/>
      <c r="C76" s="217"/>
      <c r="D76" s="219"/>
      <c r="E76" s="222"/>
      <c r="F76" s="223"/>
      <c r="G76" s="231">
        <f t="shared" si="40"/>
        <v>0</v>
      </c>
      <c r="H76" s="222"/>
      <c r="I76" s="223"/>
      <c r="J76" s="231">
        <f t="shared" si="41"/>
        <v>0</v>
      </c>
      <c r="K76" s="220"/>
      <c r="L76" s="221"/>
      <c r="M76" s="229">
        <f t="shared" si="42"/>
        <v>0</v>
      </c>
      <c r="N76" s="222"/>
      <c r="O76" s="223"/>
      <c r="P76" s="231">
        <f t="shared" si="43"/>
        <v>0</v>
      </c>
      <c r="Q76" s="222"/>
      <c r="R76" s="223"/>
      <c r="S76" s="230">
        <f t="shared" si="44"/>
        <v>0</v>
      </c>
      <c r="T76" s="76">
        <f t="shared" si="39"/>
      </c>
    </row>
    <row r="77" spans="1:20" ht="12.75">
      <c r="A77" s="217"/>
      <c r="B77" s="218"/>
      <c r="C77" s="217"/>
      <c r="D77" s="219"/>
      <c r="E77" s="222"/>
      <c r="F77" s="223"/>
      <c r="G77" s="231">
        <f t="shared" si="40"/>
        <v>0</v>
      </c>
      <c r="H77" s="222"/>
      <c r="I77" s="223"/>
      <c r="J77" s="231">
        <f t="shared" si="41"/>
        <v>0</v>
      </c>
      <c r="K77" s="220"/>
      <c r="L77" s="221"/>
      <c r="M77" s="229">
        <f t="shared" si="42"/>
        <v>0</v>
      </c>
      <c r="N77" s="222"/>
      <c r="O77" s="223"/>
      <c r="P77" s="231">
        <f t="shared" si="43"/>
        <v>0</v>
      </c>
      <c r="Q77" s="222"/>
      <c r="R77" s="223"/>
      <c r="S77" s="230">
        <f t="shared" si="44"/>
        <v>0</v>
      </c>
      <c r="T77" s="76">
        <f t="shared" si="39"/>
      </c>
    </row>
    <row r="78" spans="1:20" ht="12.75">
      <c r="A78" s="217"/>
      <c r="B78" s="218"/>
      <c r="C78" s="217"/>
      <c r="D78" s="219"/>
      <c r="E78" s="222"/>
      <c r="F78" s="223"/>
      <c r="G78" s="231">
        <f t="shared" si="40"/>
        <v>0</v>
      </c>
      <c r="H78" s="222"/>
      <c r="I78" s="223"/>
      <c r="J78" s="231">
        <f t="shared" si="41"/>
        <v>0</v>
      </c>
      <c r="K78" s="220"/>
      <c r="L78" s="221"/>
      <c r="M78" s="229">
        <f t="shared" si="42"/>
        <v>0</v>
      </c>
      <c r="N78" s="222"/>
      <c r="O78" s="223"/>
      <c r="P78" s="231">
        <f t="shared" si="43"/>
        <v>0</v>
      </c>
      <c r="Q78" s="222"/>
      <c r="R78" s="223"/>
      <c r="S78" s="230">
        <f t="shared" si="44"/>
        <v>0</v>
      </c>
      <c r="T78" s="76">
        <f t="shared" si="39"/>
      </c>
    </row>
    <row r="79" spans="1:20" ht="12.75">
      <c r="A79" s="217"/>
      <c r="B79" s="218"/>
      <c r="C79" s="217"/>
      <c r="D79" s="219"/>
      <c r="E79" s="222"/>
      <c r="F79" s="223"/>
      <c r="G79" s="231">
        <f t="shared" si="40"/>
        <v>0</v>
      </c>
      <c r="H79" s="222"/>
      <c r="I79" s="223"/>
      <c r="J79" s="231">
        <f t="shared" si="41"/>
        <v>0</v>
      </c>
      <c r="K79" s="220"/>
      <c r="L79" s="221"/>
      <c r="M79" s="229">
        <f t="shared" si="42"/>
        <v>0</v>
      </c>
      <c r="N79" s="222"/>
      <c r="O79" s="223"/>
      <c r="P79" s="231">
        <f t="shared" si="43"/>
        <v>0</v>
      </c>
      <c r="Q79" s="222"/>
      <c r="R79" s="223"/>
      <c r="S79" s="230">
        <f t="shared" si="44"/>
        <v>0</v>
      </c>
      <c r="T79" s="76">
        <f t="shared" si="39"/>
      </c>
    </row>
    <row r="80" spans="1:20" ht="12.75">
      <c r="A80" s="217"/>
      <c r="B80" s="218"/>
      <c r="C80" s="217"/>
      <c r="D80" s="219"/>
      <c r="E80" s="222"/>
      <c r="F80" s="223"/>
      <c r="G80" s="231">
        <f t="shared" si="40"/>
        <v>0</v>
      </c>
      <c r="H80" s="222"/>
      <c r="I80" s="223"/>
      <c r="J80" s="231">
        <f t="shared" si="41"/>
        <v>0</v>
      </c>
      <c r="K80" s="220"/>
      <c r="L80" s="221"/>
      <c r="M80" s="229">
        <f t="shared" si="42"/>
        <v>0</v>
      </c>
      <c r="N80" s="222"/>
      <c r="O80" s="223"/>
      <c r="P80" s="231">
        <f t="shared" si="43"/>
        <v>0</v>
      </c>
      <c r="Q80" s="222"/>
      <c r="R80" s="223"/>
      <c r="S80" s="230">
        <f t="shared" si="44"/>
        <v>0</v>
      </c>
      <c r="T80" s="76">
        <f t="shared" si="39"/>
      </c>
    </row>
    <row r="81" spans="1:20" ht="12.75">
      <c r="A81" s="21" t="s">
        <v>6</v>
      </c>
      <c r="B81" s="419" t="s">
        <v>129</v>
      </c>
      <c r="C81" s="420" t="s">
        <v>0</v>
      </c>
      <c r="D81" s="420" t="s">
        <v>0</v>
      </c>
      <c r="E81" s="420" t="s">
        <v>0</v>
      </c>
      <c r="F81" s="420" t="s">
        <v>0</v>
      </c>
      <c r="G81" s="420" t="s">
        <v>0</v>
      </c>
      <c r="H81" s="420" t="s">
        <v>0</v>
      </c>
      <c r="I81" s="420" t="s">
        <v>0</v>
      </c>
      <c r="J81" s="420" t="s">
        <v>0</v>
      </c>
      <c r="K81" s="420" t="s">
        <v>0</v>
      </c>
      <c r="L81" s="420" t="s">
        <v>0</v>
      </c>
      <c r="M81" s="420" t="s">
        <v>0</v>
      </c>
      <c r="N81" s="420" t="s">
        <v>0</v>
      </c>
      <c r="O81" s="420" t="s">
        <v>0</v>
      </c>
      <c r="P81" s="420" t="s">
        <v>0</v>
      </c>
      <c r="Q81" s="420"/>
      <c r="R81" s="420"/>
      <c r="S81" s="421"/>
      <c r="T81" s="76">
        <f>T82</f>
      </c>
    </row>
    <row r="82" spans="1:20" ht="12.75">
      <c r="A82" s="217" t="s">
        <v>0</v>
      </c>
      <c r="B82" s="218"/>
      <c r="C82" s="217"/>
      <c r="D82" s="219"/>
      <c r="E82" s="222" t="s">
        <v>0</v>
      </c>
      <c r="F82" s="223" t="s">
        <v>0</v>
      </c>
      <c r="G82" s="231">
        <f aca="true" t="shared" si="45" ref="G82:G87">SUM(E82:F82)</f>
        <v>0</v>
      </c>
      <c r="H82" s="222" t="s">
        <v>0</v>
      </c>
      <c r="I82" s="223" t="s">
        <v>0</v>
      </c>
      <c r="J82" s="231">
        <f aca="true" t="shared" si="46" ref="J82:J87">SUM(H82:I82)</f>
        <v>0</v>
      </c>
      <c r="K82" s="220"/>
      <c r="L82" s="221"/>
      <c r="M82" s="229">
        <f aca="true" t="shared" si="47" ref="M82:M87">SUM(K82:L82)</f>
        <v>0</v>
      </c>
      <c r="N82" s="222" t="s">
        <v>0</v>
      </c>
      <c r="O82" s="223" t="s">
        <v>0</v>
      </c>
      <c r="P82" s="231">
        <f aca="true" t="shared" si="48" ref="P82:P87">SUM(N82:O82)</f>
        <v>0</v>
      </c>
      <c r="Q82" s="222" t="s">
        <v>0</v>
      </c>
      <c r="R82" s="223" t="s">
        <v>0</v>
      </c>
      <c r="S82" s="230">
        <f aca="true" t="shared" si="49" ref="S82:S87">SUM(Q82:R82)</f>
        <v>0</v>
      </c>
      <c r="T82" s="76">
        <f aca="true" t="shared" si="50" ref="T82:T87">IF(B82&lt;&gt;"","Для друку","")</f>
      </c>
    </row>
    <row r="83" spans="1:20" ht="12.75">
      <c r="A83" s="217"/>
      <c r="B83" s="218"/>
      <c r="C83" s="217"/>
      <c r="D83" s="219"/>
      <c r="E83" s="222"/>
      <c r="F83" s="223"/>
      <c r="G83" s="231">
        <f t="shared" si="45"/>
        <v>0</v>
      </c>
      <c r="H83" s="222"/>
      <c r="I83" s="223"/>
      <c r="J83" s="231">
        <f t="shared" si="46"/>
        <v>0</v>
      </c>
      <c r="K83" s="220"/>
      <c r="L83" s="221"/>
      <c r="M83" s="229">
        <f t="shared" si="47"/>
        <v>0</v>
      </c>
      <c r="N83" s="222"/>
      <c r="O83" s="223"/>
      <c r="P83" s="231">
        <f t="shared" si="48"/>
        <v>0</v>
      </c>
      <c r="Q83" s="222"/>
      <c r="R83" s="223"/>
      <c r="S83" s="230">
        <f t="shared" si="49"/>
        <v>0</v>
      </c>
      <c r="T83" s="76">
        <f t="shared" si="50"/>
      </c>
    </row>
    <row r="84" spans="1:20" ht="12.75">
      <c r="A84" s="217"/>
      <c r="B84" s="218"/>
      <c r="C84" s="217"/>
      <c r="D84" s="219"/>
      <c r="E84" s="222"/>
      <c r="F84" s="223"/>
      <c r="G84" s="231">
        <f t="shared" si="45"/>
        <v>0</v>
      </c>
      <c r="H84" s="222"/>
      <c r="I84" s="223"/>
      <c r="J84" s="231">
        <f t="shared" si="46"/>
        <v>0</v>
      </c>
      <c r="K84" s="220"/>
      <c r="L84" s="221"/>
      <c r="M84" s="229">
        <f t="shared" si="47"/>
        <v>0</v>
      </c>
      <c r="N84" s="222"/>
      <c r="O84" s="223"/>
      <c r="P84" s="231">
        <f t="shared" si="48"/>
        <v>0</v>
      </c>
      <c r="Q84" s="222"/>
      <c r="R84" s="223"/>
      <c r="S84" s="230">
        <f t="shared" si="49"/>
        <v>0</v>
      </c>
      <c r="T84" s="76">
        <f t="shared" si="50"/>
      </c>
    </row>
    <row r="85" spans="1:20" ht="12.75">
      <c r="A85" s="217"/>
      <c r="B85" s="218"/>
      <c r="C85" s="217"/>
      <c r="D85" s="219"/>
      <c r="E85" s="222"/>
      <c r="F85" s="223"/>
      <c r="G85" s="231">
        <f t="shared" si="45"/>
        <v>0</v>
      </c>
      <c r="H85" s="222"/>
      <c r="I85" s="223"/>
      <c r="J85" s="231">
        <f t="shared" si="46"/>
        <v>0</v>
      </c>
      <c r="K85" s="220"/>
      <c r="L85" s="221"/>
      <c r="M85" s="229">
        <f t="shared" si="47"/>
        <v>0</v>
      </c>
      <c r="N85" s="222"/>
      <c r="O85" s="223"/>
      <c r="P85" s="231">
        <f t="shared" si="48"/>
        <v>0</v>
      </c>
      <c r="Q85" s="222"/>
      <c r="R85" s="223"/>
      <c r="S85" s="230">
        <f t="shared" si="49"/>
        <v>0</v>
      </c>
      <c r="T85" s="76">
        <f t="shared" si="50"/>
      </c>
    </row>
    <row r="86" spans="1:20" ht="12.75">
      <c r="A86" s="217"/>
      <c r="B86" s="218"/>
      <c r="C86" s="217"/>
      <c r="D86" s="219"/>
      <c r="E86" s="222"/>
      <c r="F86" s="223"/>
      <c r="G86" s="231">
        <f t="shared" si="45"/>
        <v>0</v>
      </c>
      <c r="H86" s="222"/>
      <c r="I86" s="223"/>
      <c r="J86" s="231">
        <f t="shared" si="46"/>
        <v>0</v>
      </c>
      <c r="K86" s="220"/>
      <c r="L86" s="221"/>
      <c r="M86" s="229">
        <f t="shared" si="47"/>
        <v>0</v>
      </c>
      <c r="N86" s="222"/>
      <c r="O86" s="223"/>
      <c r="P86" s="231">
        <f t="shared" si="48"/>
        <v>0</v>
      </c>
      <c r="Q86" s="222"/>
      <c r="R86" s="223"/>
      <c r="S86" s="230">
        <f t="shared" si="49"/>
        <v>0</v>
      </c>
      <c r="T86" s="76">
        <f t="shared" si="50"/>
      </c>
    </row>
    <row r="87" spans="1:20" ht="12.75">
      <c r="A87" s="224"/>
      <c r="B87" s="225"/>
      <c r="C87" s="224"/>
      <c r="D87" s="226"/>
      <c r="E87" s="227"/>
      <c r="F87" s="228"/>
      <c r="G87" s="232">
        <f t="shared" si="45"/>
        <v>0</v>
      </c>
      <c r="H87" s="227"/>
      <c r="I87" s="228"/>
      <c r="J87" s="232">
        <f t="shared" si="46"/>
        <v>0</v>
      </c>
      <c r="K87" s="220"/>
      <c r="L87" s="221"/>
      <c r="M87" s="229">
        <f t="shared" si="47"/>
        <v>0</v>
      </c>
      <c r="N87" s="227"/>
      <c r="O87" s="228"/>
      <c r="P87" s="232">
        <f t="shared" si="48"/>
        <v>0</v>
      </c>
      <c r="Q87" s="227"/>
      <c r="R87" s="228"/>
      <c r="S87" s="233">
        <f t="shared" si="49"/>
        <v>0</v>
      </c>
      <c r="T87" s="76">
        <f t="shared" si="50"/>
      </c>
    </row>
    <row r="88" spans="1:20" ht="12.75">
      <c r="A88" s="425">
        <f>'Запит 2-1'!B17</f>
        <v>0</v>
      </c>
      <c r="B88" s="426"/>
      <c r="C88" s="426"/>
      <c r="D88" s="426"/>
      <c r="E88" s="426"/>
      <c r="F88" s="426"/>
      <c r="G88" s="426"/>
      <c r="H88" s="426"/>
      <c r="I88" s="426"/>
      <c r="J88" s="426"/>
      <c r="K88" s="426"/>
      <c r="L88" s="426"/>
      <c r="M88" s="426"/>
      <c r="N88" s="426"/>
      <c r="O88" s="426"/>
      <c r="P88" s="426"/>
      <c r="Q88" s="426"/>
      <c r="R88" s="426"/>
      <c r="S88" s="427"/>
      <c r="T88" s="76">
        <f>T89</f>
      </c>
    </row>
    <row r="89" spans="1:20" ht="12.75">
      <c r="A89" s="26" t="s">
        <v>3</v>
      </c>
      <c r="B89" s="419" t="s">
        <v>126</v>
      </c>
      <c r="C89" s="420"/>
      <c r="D89" s="420"/>
      <c r="E89" s="420"/>
      <c r="F89" s="420"/>
      <c r="G89" s="420"/>
      <c r="H89" s="420"/>
      <c r="I89" s="420"/>
      <c r="J89" s="420"/>
      <c r="K89" s="420"/>
      <c r="L89" s="420"/>
      <c r="M89" s="420"/>
      <c r="N89" s="420"/>
      <c r="O89" s="420"/>
      <c r="P89" s="420"/>
      <c r="Q89" s="420"/>
      <c r="R89" s="420"/>
      <c r="S89" s="421"/>
      <c r="T89" s="76">
        <f>T90</f>
      </c>
    </row>
    <row r="90" spans="1:20" ht="12.75">
      <c r="A90" s="217"/>
      <c r="B90" s="218"/>
      <c r="C90" s="217"/>
      <c r="D90" s="219"/>
      <c r="E90" s="220"/>
      <c r="F90" s="221"/>
      <c r="G90" s="229">
        <f>SUM(E90:F90)</f>
        <v>0</v>
      </c>
      <c r="H90" s="220"/>
      <c r="I90" s="221"/>
      <c r="J90" s="229">
        <f>SUM(H90:I90)</f>
        <v>0</v>
      </c>
      <c r="K90" s="220"/>
      <c r="L90" s="221"/>
      <c r="M90" s="229">
        <f>SUM(K90:L90)</f>
        <v>0</v>
      </c>
      <c r="N90" s="220"/>
      <c r="O90" s="221"/>
      <c r="P90" s="229">
        <f>SUM(N90:O90)</f>
        <v>0</v>
      </c>
      <c r="Q90" s="222" t="s">
        <v>0</v>
      </c>
      <c r="R90" s="223" t="s">
        <v>0</v>
      </c>
      <c r="S90" s="230">
        <f>SUM(Q90:R90)</f>
        <v>0</v>
      </c>
      <c r="T90" s="76">
        <f aca="true" t="shared" si="51" ref="T90:T97">IF(B90&lt;&gt;"","Для друку","")</f>
      </c>
    </row>
    <row r="91" spans="1:20" ht="12.75">
      <c r="A91" s="217"/>
      <c r="B91" s="218"/>
      <c r="C91" s="217"/>
      <c r="D91" s="219"/>
      <c r="E91" s="220"/>
      <c r="F91" s="221"/>
      <c r="G91" s="229">
        <f aca="true" t="shared" si="52" ref="G91:G97">SUM(E91:F91)</f>
        <v>0</v>
      </c>
      <c r="H91" s="220"/>
      <c r="I91" s="221"/>
      <c r="J91" s="229">
        <f aca="true" t="shared" si="53" ref="J91:J97">SUM(H91:I91)</f>
        <v>0</v>
      </c>
      <c r="K91" s="220"/>
      <c r="L91" s="221"/>
      <c r="M91" s="229">
        <f aca="true" t="shared" si="54" ref="M91:M97">SUM(K91:L91)</f>
        <v>0</v>
      </c>
      <c r="N91" s="220"/>
      <c r="O91" s="221"/>
      <c r="P91" s="229">
        <f aca="true" t="shared" si="55" ref="P91:P97">SUM(N91:O91)</f>
        <v>0</v>
      </c>
      <c r="Q91" s="222"/>
      <c r="R91" s="223"/>
      <c r="S91" s="230">
        <f aca="true" t="shared" si="56" ref="S91:S97">SUM(Q91:R91)</f>
        <v>0</v>
      </c>
      <c r="T91" s="76">
        <f t="shared" si="51"/>
      </c>
    </row>
    <row r="92" spans="1:20" ht="12.75">
      <c r="A92" s="217"/>
      <c r="B92" s="218"/>
      <c r="C92" s="217"/>
      <c r="D92" s="219"/>
      <c r="E92" s="220"/>
      <c r="F92" s="221"/>
      <c r="G92" s="229">
        <f t="shared" si="52"/>
        <v>0</v>
      </c>
      <c r="H92" s="220"/>
      <c r="I92" s="221"/>
      <c r="J92" s="229">
        <f t="shared" si="53"/>
        <v>0</v>
      </c>
      <c r="K92" s="220"/>
      <c r="L92" s="221"/>
      <c r="M92" s="229">
        <f t="shared" si="54"/>
        <v>0</v>
      </c>
      <c r="N92" s="220"/>
      <c r="O92" s="221"/>
      <c r="P92" s="229">
        <f t="shared" si="55"/>
        <v>0</v>
      </c>
      <c r="Q92" s="222"/>
      <c r="R92" s="223"/>
      <c r="S92" s="230">
        <f t="shared" si="56"/>
        <v>0</v>
      </c>
      <c r="T92" s="76">
        <f t="shared" si="51"/>
      </c>
    </row>
    <row r="93" spans="1:20" ht="12.75">
      <c r="A93" s="217"/>
      <c r="B93" s="218"/>
      <c r="C93" s="217"/>
      <c r="D93" s="219"/>
      <c r="E93" s="220"/>
      <c r="F93" s="221"/>
      <c r="G93" s="229">
        <f t="shared" si="52"/>
        <v>0</v>
      </c>
      <c r="H93" s="220"/>
      <c r="I93" s="221"/>
      <c r="J93" s="229">
        <f t="shared" si="53"/>
        <v>0</v>
      </c>
      <c r="K93" s="220"/>
      <c r="L93" s="221"/>
      <c r="M93" s="229">
        <f t="shared" si="54"/>
        <v>0</v>
      </c>
      <c r="N93" s="220"/>
      <c r="O93" s="221"/>
      <c r="P93" s="229">
        <f t="shared" si="55"/>
        <v>0</v>
      </c>
      <c r="Q93" s="222"/>
      <c r="R93" s="223"/>
      <c r="S93" s="230">
        <f t="shared" si="56"/>
        <v>0</v>
      </c>
      <c r="T93" s="76">
        <f t="shared" si="51"/>
      </c>
    </row>
    <row r="94" spans="1:20" ht="12.75">
      <c r="A94" s="217"/>
      <c r="B94" s="218"/>
      <c r="C94" s="217"/>
      <c r="D94" s="219"/>
      <c r="E94" s="220"/>
      <c r="F94" s="221"/>
      <c r="G94" s="229">
        <f t="shared" si="52"/>
        <v>0</v>
      </c>
      <c r="H94" s="220"/>
      <c r="I94" s="221"/>
      <c r="J94" s="229">
        <f t="shared" si="53"/>
        <v>0</v>
      </c>
      <c r="K94" s="220"/>
      <c r="L94" s="221"/>
      <c r="M94" s="229">
        <f t="shared" si="54"/>
        <v>0</v>
      </c>
      <c r="N94" s="220"/>
      <c r="O94" s="221"/>
      <c r="P94" s="229">
        <f t="shared" si="55"/>
        <v>0</v>
      </c>
      <c r="Q94" s="222"/>
      <c r="R94" s="223"/>
      <c r="S94" s="230">
        <f t="shared" si="56"/>
        <v>0</v>
      </c>
      <c r="T94" s="76">
        <f t="shared" si="51"/>
      </c>
    </row>
    <row r="95" spans="1:20" ht="12.75">
      <c r="A95" s="217"/>
      <c r="B95" s="218"/>
      <c r="C95" s="217"/>
      <c r="D95" s="219"/>
      <c r="E95" s="220"/>
      <c r="F95" s="221"/>
      <c r="G95" s="229">
        <f t="shared" si="52"/>
        <v>0</v>
      </c>
      <c r="H95" s="220"/>
      <c r="I95" s="221"/>
      <c r="J95" s="229">
        <f t="shared" si="53"/>
        <v>0</v>
      </c>
      <c r="K95" s="220"/>
      <c r="L95" s="221"/>
      <c r="M95" s="229">
        <f t="shared" si="54"/>
        <v>0</v>
      </c>
      <c r="N95" s="220"/>
      <c r="O95" s="221"/>
      <c r="P95" s="229">
        <f t="shared" si="55"/>
        <v>0</v>
      </c>
      <c r="Q95" s="222"/>
      <c r="R95" s="223"/>
      <c r="S95" s="230">
        <f t="shared" si="56"/>
        <v>0</v>
      </c>
      <c r="T95" s="76">
        <f t="shared" si="51"/>
      </c>
    </row>
    <row r="96" spans="1:20" ht="12.75">
      <c r="A96" s="217"/>
      <c r="B96" s="218"/>
      <c r="C96" s="217"/>
      <c r="D96" s="219"/>
      <c r="E96" s="220"/>
      <c r="F96" s="221"/>
      <c r="G96" s="229">
        <f t="shared" si="52"/>
        <v>0</v>
      </c>
      <c r="H96" s="220"/>
      <c r="I96" s="221"/>
      <c r="J96" s="229">
        <f t="shared" si="53"/>
        <v>0</v>
      </c>
      <c r="K96" s="220"/>
      <c r="L96" s="221"/>
      <c r="M96" s="229">
        <f t="shared" si="54"/>
        <v>0</v>
      </c>
      <c r="N96" s="220"/>
      <c r="O96" s="221"/>
      <c r="P96" s="229">
        <f t="shared" si="55"/>
        <v>0</v>
      </c>
      <c r="Q96" s="222"/>
      <c r="R96" s="223"/>
      <c r="S96" s="230">
        <f t="shared" si="56"/>
        <v>0</v>
      </c>
      <c r="T96" s="76">
        <f t="shared" si="51"/>
      </c>
    </row>
    <row r="97" spans="1:20" ht="12.75">
      <c r="A97" s="217"/>
      <c r="B97" s="218"/>
      <c r="C97" s="217"/>
      <c r="D97" s="219"/>
      <c r="E97" s="220"/>
      <c r="F97" s="221"/>
      <c r="G97" s="229">
        <f t="shared" si="52"/>
        <v>0</v>
      </c>
      <c r="H97" s="220"/>
      <c r="I97" s="221"/>
      <c r="J97" s="229">
        <f t="shared" si="53"/>
        <v>0</v>
      </c>
      <c r="K97" s="220"/>
      <c r="L97" s="221"/>
      <c r="M97" s="229">
        <f t="shared" si="54"/>
        <v>0</v>
      </c>
      <c r="N97" s="220"/>
      <c r="O97" s="221"/>
      <c r="P97" s="229">
        <f t="shared" si="55"/>
        <v>0</v>
      </c>
      <c r="Q97" s="222"/>
      <c r="R97" s="223"/>
      <c r="S97" s="230">
        <f t="shared" si="56"/>
        <v>0</v>
      </c>
      <c r="T97" s="76">
        <f t="shared" si="51"/>
      </c>
    </row>
    <row r="98" spans="1:20" ht="12.75">
      <c r="A98" s="21" t="s">
        <v>4</v>
      </c>
      <c r="B98" s="419" t="s">
        <v>127</v>
      </c>
      <c r="C98" s="420" t="s">
        <v>0</v>
      </c>
      <c r="D98" s="420" t="s">
        <v>0</v>
      </c>
      <c r="E98" s="420" t="s">
        <v>0</v>
      </c>
      <c r="F98" s="420" t="s">
        <v>0</v>
      </c>
      <c r="G98" s="420" t="s">
        <v>0</v>
      </c>
      <c r="H98" s="420" t="s">
        <v>0</v>
      </c>
      <c r="I98" s="420" t="s">
        <v>0</v>
      </c>
      <c r="J98" s="420" t="s">
        <v>0</v>
      </c>
      <c r="K98" s="420" t="s">
        <v>0</v>
      </c>
      <c r="L98" s="420" t="s">
        <v>0</v>
      </c>
      <c r="M98" s="420" t="s">
        <v>0</v>
      </c>
      <c r="N98" s="420" t="s">
        <v>0</v>
      </c>
      <c r="O98" s="420" t="s">
        <v>0</v>
      </c>
      <c r="P98" s="420" t="s">
        <v>0</v>
      </c>
      <c r="Q98" s="420"/>
      <c r="R98" s="420"/>
      <c r="S98" s="421"/>
      <c r="T98" s="76">
        <f>T99</f>
      </c>
    </row>
    <row r="99" spans="1:20" ht="12.75">
      <c r="A99" s="217" t="s">
        <v>0</v>
      </c>
      <c r="B99" s="218"/>
      <c r="C99" s="217"/>
      <c r="D99" s="219"/>
      <c r="E99" s="222" t="s">
        <v>0</v>
      </c>
      <c r="F99" s="223" t="s">
        <v>0</v>
      </c>
      <c r="G99" s="231">
        <f>SUM(E99:F99)</f>
        <v>0</v>
      </c>
      <c r="H99" s="222" t="s">
        <v>0</v>
      </c>
      <c r="I99" s="223" t="s">
        <v>0</v>
      </c>
      <c r="J99" s="231">
        <f>SUM(H99:I99)</f>
        <v>0</v>
      </c>
      <c r="K99" s="220"/>
      <c r="L99" s="221"/>
      <c r="M99" s="229">
        <f>SUM(K99:L99)</f>
        <v>0</v>
      </c>
      <c r="N99" s="222" t="s">
        <v>0</v>
      </c>
      <c r="O99" s="223" t="s">
        <v>0</v>
      </c>
      <c r="P99" s="231">
        <f>SUM(N99:O99)</f>
        <v>0</v>
      </c>
      <c r="Q99" s="222" t="s">
        <v>0</v>
      </c>
      <c r="R99" s="223" t="s">
        <v>0</v>
      </c>
      <c r="S99" s="230">
        <f>SUM(Q99:R99)</f>
        <v>0</v>
      </c>
      <c r="T99" s="76">
        <f aca="true" t="shared" si="57" ref="T99:T106">IF(B99&lt;&gt;"","Для друку","")</f>
      </c>
    </row>
    <row r="100" spans="1:20" ht="12.75">
      <c r="A100" s="217"/>
      <c r="B100" s="218"/>
      <c r="C100" s="217"/>
      <c r="D100" s="219"/>
      <c r="E100" s="222"/>
      <c r="F100" s="223"/>
      <c r="G100" s="231">
        <f aca="true" t="shared" si="58" ref="G100:G106">SUM(E100:F100)</f>
        <v>0</v>
      </c>
      <c r="H100" s="222"/>
      <c r="I100" s="223"/>
      <c r="J100" s="231">
        <f aca="true" t="shared" si="59" ref="J100:J106">SUM(H100:I100)</f>
        <v>0</v>
      </c>
      <c r="K100" s="220"/>
      <c r="L100" s="221"/>
      <c r="M100" s="229">
        <f aca="true" t="shared" si="60" ref="M100:M106">SUM(K100:L100)</f>
        <v>0</v>
      </c>
      <c r="N100" s="222"/>
      <c r="O100" s="223"/>
      <c r="P100" s="231">
        <f aca="true" t="shared" si="61" ref="P100:P106">SUM(N100:O100)</f>
        <v>0</v>
      </c>
      <c r="Q100" s="222"/>
      <c r="R100" s="223"/>
      <c r="S100" s="230">
        <f aca="true" t="shared" si="62" ref="S100:S106">SUM(Q100:R100)</f>
        <v>0</v>
      </c>
      <c r="T100" s="76">
        <f t="shared" si="57"/>
      </c>
    </row>
    <row r="101" spans="1:20" ht="12.75">
      <c r="A101" s="217"/>
      <c r="B101" s="218"/>
      <c r="C101" s="217"/>
      <c r="D101" s="219"/>
      <c r="E101" s="222"/>
      <c r="F101" s="223"/>
      <c r="G101" s="231">
        <f t="shared" si="58"/>
        <v>0</v>
      </c>
      <c r="H101" s="222"/>
      <c r="I101" s="223"/>
      <c r="J101" s="231">
        <f t="shared" si="59"/>
        <v>0</v>
      </c>
      <c r="K101" s="220"/>
      <c r="L101" s="221"/>
      <c r="M101" s="229">
        <f t="shared" si="60"/>
        <v>0</v>
      </c>
      <c r="N101" s="222"/>
      <c r="O101" s="223"/>
      <c r="P101" s="231">
        <f t="shared" si="61"/>
        <v>0</v>
      </c>
      <c r="Q101" s="222"/>
      <c r="R101" s="223"/>
      <c r="S101" s="230">
        <f t="shared" si="62"/>
        <v>0</v>
      </c>
      <c r="T101" s="76">
        <f t="shared" si="57"/>
      </c>
    </row>
    <row r="102" spans="1:20" ht="12.75">
      <c r="A102" s="217"/>
      <c r="B102" s="218"/>
      <c r="C102" s="217"/>
      <c r="D102" s="219"/>
      <c r="E102" s="222"/>
      <c r="F102" s="223"/>
      <c r="G102" s="231">
        <f t="shared" si="58"/>
        <v>0</v>
      </c>
      <c r="H102" s="222"/>
      <c r="I102" s="223"/>
      <c r="J102" s="231">
        <f t="shared" si="59"/>
        <v>0</v>
      </c>
      <c r="K102" s="220"/>
      <c r="L102" s="221"/>
      <c r="M102" s="229">
        <f t="shared" si="60"/>
        <v>0</v>
      </c>
      <c r="N102" s="222"/>
      <c r="O102" s="223"/>
      <c r="P102" s="231">
        <f t="shared" si="61"/>
        <v>0</v>
      </c>
      <c r="Q102" s="222"/>
      <c r="R102" s="223"/>
      <c r="S102" s="230">
        <f t="shared" si="62"/>
        <v>0</v>
      </c>
      <c r="T102" s="76">
        <f t="shared" si="57"/>
      </c>
    </row>
    <row r="103" spans="1:20" ht="12.75">
      <c r="A103" s="217"/>
      <c r="B103" s="218"/>
      <c r="C103" s="217"/>
      <c r="D103" s="219"/>
      <c r="E103" s="222"/>
      <c r="F103" s="223"/>
      <c r="G103" s="231">
        <f t="shared" si="58"/>
        <v>0</v>
      </c>
      <c r="H103" s="222"/>
      <c r="I103" s="223"/>
      <c r="J103" s="231">
        <f t="shared" si="59"/>
        <v>0</v>
      </c>
      <c r="K103" s="220"/>
      <c r="L103" s="221"/>
      <c r="M103" s="229">
        <f t="shared" si="60"/>
        <v>0</v>
      </c>
      <c r="N103" s="222"/>
      <c r="O103" s="223"/>
      <c r="P103" s="231">
        <f t="shared" si="61"/>
        <v>0</v>
      </c>
      <c r="Q103" s="222"/>
      <c r="R103" s="223"/>
      <c r="S103" s="230">
        <f t="shared" si="62"/>
        <v>0</v>
      </c>
      <c r="T103" s="76">
        <f t="shared" si="57"/>
      </c>
    </row>
    <row r="104" spans="1:20" ht="12.75">
      <c r="A104" s="217"/>
      <c r="B104" s="218"/>
      <c r="C104" s="217"/>
      <c r="D104" s="219"/>
      <c r="E104" s="222"/>
      <c r="F104" s="223"/>
      <c r="G104" s="231">
        <f t="shared" si="58"/>
        <v>0</v>
      </c>
      <c r="H104" s="222"/>
      <c r="I104" s="223"/>
      <c r="J104" s="231">
        <f t="shared" si="59"/>
        <v>0</v>
      </c>
      <c r="K104" s="220"/>
      <c r="L104" s="221"/>
      <c r="M104" s="229">
        <f t="shared" si="60"/>
        <v>0</v>
      </c>
      <c r="N104" s="222"/>
      <c r="O104" s="223"/>
      <c r="P104" s="231">
        <f t="shared" si="61"/>
        <v>0</v>
      </c>
      <c r="Q104" s="222"/>
      <c r="R104" s="223"/>
      <c r="S104" s="230">
        <f t="shared" si="62"/>
        <v>0</v>
      </c>
      <c r="T104" s="76">
        <f t="shared" si="57"/>
      </c>
    </row>
    <row r="105" spans="1:20" ht="12.75">
      <c r="A105" s="217"/>
      <c r="B105" s="218"/>
      <c r="C105" s="217"/>
      <c r="D105" s="219"/>
      <c r="E105" s="222"/>
      <c r="F105" s="223"/>
      <c r="G105" s="231">
        <f t="shared" si="58"/>
        <v>0</v>
      </c>
      <c r="H105" s="222"/>
      <c r="I105" s="223"/>
      <c r="J105" s="231">
        <f t="shared" si="59"/>
        <v>0</v>
      </c>
      <c r="K105" s="220"/>
      <c r="L105" s="221"/>
      <c r="M105" s="229">
        <f t="shared" si="60"/>
        <v>0</v>
      </c>
      <c r="N105" s="222"/>
      <c r="O105" s="223"/>
      <c r="P105" s="231">
        <f t="shared" si="61"/>
        <v>0</v>
      </c>
      <c r="Q105" s="222"/>
      <c r="R105" s="223"/>
      <c r="S105" s="230">
        <f t="shared" si="62"/>
        <v>0</v>
      </c>
      <c r="T105" s="76">
        <f t="shared" si="57"/>
      </c>
    </row>
    <row r="106" spans="1:20" ht="12.75">
      <c r="A106" s="217"/>
      <c r="B106" s="218"/>
      <c r="C106" s="217"/>
      <c r="D106" s="219"/>
      <c r="E106" s="222"/>
      <c r="F106" s="223"/>
      <c r="G106" s="231">
        <f t="shared" si="58"/>
        <v>0</v>
      </c>
      <c r="H106" s="222"/>
      <c r="I106" s="223"/>
      <c r="J106" s="231">
        <f t="shared" si="59"/>
        <v>0</v>
      </c>
      <c r="K106" s="220"/>
      <c r="L106" s="221"/>
      <c r="M106" s="229">
        <f t="shared" si="60"/>
        <v>0</v>
      </c>
      <c r="N106" s="222"/>
      <c r="O106" s="223"/>
      <c r="P106" s="231">
        <f t="shared" si="61"/>
        <v>0</v>
      </c>
      <c r="Q106" s="222"/>
      <c r="R106" s="223"/>
      <c r="S106" s="230">
        <f t="shared" si="62"/>
        <v>0</v>
      </c>
      <c r="T106" s="76">
        <f t="shared" si="57"/>
      </c>
    </row>
    <row r="107" spans="1:20" ht="12.75">
      <c r="A107" s="21" t="s">
        <v>5</v>
      </c>
      <c r="B107" s="419" t="s">
        <v>128</v>
      </c>
      <c r="C107" s="420" t="s">
        <v>0</v>
      </c>
      <c r="D107" s="420" t="s">
        <v>0</v>
      </c>
      <c r="E107" s="420" t="s">
        <v>0</v>
      </c>
      <c r="F107" s="420" t="s">
        <v>0</v>
      </c>
      <c r="G107" s="420" t="s">
        <v>0</v>
      </c>
      <c r="H107" s="420" t="s">
        <v>0</v>
      </c>
      <c r="I107" s="420" t="s">
        <v>0</v>
      </c>
      <c r="J107" s="420" t="s">
        <v>0</v>
      </c>
      <c r="K107" s="420" t="s">
        <v>0</v>
      </c>
      <c r="L107" s="420" t="s">
        <v>0</v>
      </c>
      <c r="M107" s="420" t="s">
        <v>0</v>
      </c>
      <c r="N107" s="420" t="s">
        <v>0</v>
      </c>
      <c r="O107" s="420" t="s">
        <v>0</v>
      </c>
      <c r="P107" s="420" t="s">
        <v>0</v>
      </c>
      <c r="Q107" s="420"/>
      <c r="R107" s="420"/>
      <c r="S107" s="421"/>
      <c r="T107" s="76">
        <f>T108</f>
      </c>
    </row>
    <row r="108" spans="1:20" ht="12.75">
      <c r="A108" s="217" t="s">
        <v>0</v>
      </c>
      <c r="B108" s="218"/>
      <c r="C108" s="217"/>
      <c r="D108" s="219"/>
      <c r="E108" s="222" t="s">
        <v>0</v>
      </c>
      <c r="F108" s="223" t="s">
        <v>0</v>
      </c>
      <c r="G108" s="231">
        <f>SUM(E108:F108)</f>
        <v>0</v>
      </c>
      <c r="H108" s="222" t="s">
        <v>0</v>
      </c>
      <c r="I108" s="223" t="s">
        <v>0</v>
      </c>
      <c r="J108" s="231">
        <f>SUM(H108:I108)</f>
        <v>0</v>
      </c>
      <c r="K108" s="220"/>
      <c r="L108" s="221"/>
      <c r="M108" s="229">
        <f>SUM(K108:L108)</f>
        <v>0</v>
      </c>
      <c r="N108" s="222" t="s">
        <v>0</v>
      </c>
      <c r="O108" s="223" t="s">
        <v>0</v>
      </c>
      <c r="P108" s="231">
        <f>SUM(N108:O108)</f>
        <v>0</v>
      </c>
      <c r="Q108" s="222" t="s">
        <v>0</v>
      </c>
      <c r="R108" s="223" t="s">
        <v>0</v>
      </c>
      <c r="S108" s="230">
        <f>SUM(Q108:R108)</f>
        <v>0</v>
      </c>
      <c r="T108" s="76">
        <f aca="true" t="shared" si="63" ref="T108:T115">IF(B108&lt;&gt;"","Для друку","")</f>
      </c>
    </row>
    <row r="109" spans="1:20" ht="12.75">
      <c r="A109" s="217"/>
      <c r="B109" s="218"/>
      <c r="C109" s="217"/>
      <c r="D109" s="219"/>
      <c r="E109" s="222"/>
      <c r="F109" s="223"/>
      <c r="G109" s="231">
        <f aca="true" t="shared" si="64" ref="G109:G115">SUM(E109:F109)</f>
        <v>0</v>
      </c>
      <c r="H109" s="222"/>
      <c r="I109" s="223"/>
      <c r="J109" s="231">
        <f aca="true" t="shared" si="65" ref="J109:J115">SUM(H109:I109)</f>
        <v>0</v>
      </c>
      <c r="K109" s="220"/>
      <c r="L109" s="221"/>
      <c r="M109" s="229">
        <f aca="true" t="shared" si="66" ref="M109:M115">SUM(K109:L109)</f>
        <v>0</v>
      </c>
      <c r="N109" s="222"/>
      <c r="O109" s="223"/>
      <c r="P109" s="231">
        <f aca="true" t="shared" si="67" ref="P109:P115">SUM(N109:O109)</f>
        <v>0</v>
      </c>
      <c r="Q109" s="222"/>
      <c r="R109" s="223"/>
      <c r="S109" s="230">
        <f aca="true" t="shared" si="68" ref="S109:S115">SUM(Q109:R109)</f>
        <v>0</v>
      </c>
      <c r="T109" s="76">
        <f t="shared" si="63"/>
      </c>
    </row>
    <row r="110" spans="1:20" ht="12.75">
      <c r="A110" s="217"/>
      <c r="B110" s="218"/>
      <c r="C110" s="217"/>
      <c r="D110" s="219"/>
      <c r="E110" s="222"/>
      <c r="F110" s="223"/>
      <c r="G110" s="231">
        <f t="shared" si="64"/>
        <v>0</v>
      </c>
      <c r="H110" s="222"/>
      <c r="I110" s="223"/>
      <c r="J110" s="231">
        <f t="shared" si="65"/>
        <v>0</v>
      </c>
      <c r="K110" s="220"/>
      <c r="L110" s="221"/>
      <c r="M110" s="229">
        <f t="shared" si="66"/>
        <v>0</v>
      </c>
      <c r="N110" s="222"/>
      <c r="O110" s="223"/>
      <c r="P110" s="231">
        <f t="shared" si="67"/>
        <v>0</v>
      </c>
      <c r="Q110" s="222"/>
      <c r="R110" s="223"/>
      <c r="S110" s="230">
        <f t="shared" si="68"/>
        <v>0</v>
      </c>
      <c r="T110" s="76">
        <f t="shared" si="63"/>
      </c>
    </row>
    <row r="111" spans="1:20" ht="12.75">
      <c r="A111" s="217"/>
      <c r="B111" s="218"/>
      <c r="C111" s="217"/>
      <c r="D111" s="219"/>
      <c r="E111" s="222"/>
      <c r="F111" s="223"/>
      <c r="G111" s="231">
        <f t="shared" si="64"/>
        <v>0</v>
      </c>
      <c r="H111" s="222"/>
      <c r="I111" s="223"/>
      <c r="J111" s="231">
        <f t="shared" si="65"/>
        <v>0</v>
      </c>
      <c r="K111" s="220"/>
      <c r="L111" s="221"/>
      <c r="M111" s="229">
        <f t="shared" si="66"/>
        <v>0</v>
      </c>
      <c r="N111" s="222"/>
      <c r="O111" s="223"/>
      <c r="P111" s="231">
        <f t="shared" si="67"/>
        <v>0</v>
      </c>
      <c r="Q111" s="222"/>
      <c r="R111" s="223"/>
      <c r="S111" s="230">
        <f t="shared" si="68"/>
        <v>0</v>
      </c>
      <c r="T111" s="76">
        <f t="shared" si="63"/>
      </c>
    </row>
    <row r="112" spans="1:20" ht="12.75">
      <c r="A112" s="217"/>
      <c r="B112" s="218"/>
      <c r="C112" s="217"/>
      <c r="D112" s="219"/>
      <c r="E112" s="222"/>
      <c r="F112" s="223"/>
      <c r="G112" s="231">
        <f t="shared" si="64"/>
        <v>0</v>
      </c>
      <c r="H112" s="222"/>
      <c r="I112" s="223"/>
      <c r="J112" s="231">
        <f t="shared" si="65"/>
        <v>0</v>
      </c>
      <c r="K112" s="220"/>
      <c r="L112" s="221"/>
      <c r="M112" s="229">
        <f t="shared" si="66"/>
        <v>0</v>
      </c>
      <c r="N112" s="222"/>
      <c r="O112" s="223"/>
      <c r="P112" s="231">
        <f t="shared" si="67"/>
        <v>0</v>
      </c>
      <c r="Q112" s="222"/>
      <c r="R112" s="223"/>
      <c r="S112" s="230">
        <f t="shared" si="68"/>
        <v>0</v>
      </c>
      <c r="T112" s="76">
        <f t="shared" si="63"/>
      </c>
    </row>
    <row r="113" spans="1:20" ht="12.75">
      <c r="A113" s="217"/>
      <c r="B113" s="218"/>
      <c r="C113" s="217"/>
      <c r="D113" s="219"/>
      <c r="E113" s="222"/>
      <c r="F113" s="223"/>
      <c r="G113" s="231">
        <f t="shared" si="64"/>
        <v>0</v>
      </c>
      <c r="H113" s="222"/>
      <c r="I113" s="223"/>
      <c r="J113" s="231">
        <f t="shared" si="65"/>
        <v>0</v>
      </c>
      <c r="K113" s="220"/>
      <c r="L113" s="221"/>
      <c r="M113" s="229">
        <f t="shared" si="66"/>
        <v>0</v>
      </c>
      <c r="N113" s="222"/>
      <c r="O113" s="223"/>
      <c r="P113" s="231">
        <f t="shared" si="67"/>
        <v>0</v>
      </c>
      <c r="Q113" s="222"/>
      <c r="R113" s="223"/>
      <c r="S113" s="230">
        <f t="shared" si="68"/>
        <v>0</v>
      </c>
      <c r="T113" s="76">
        <f t="shared" si="63"/>
      </c>
    </row>
    <row r="114" spans="1:20" ht="12.75">
      <c r="A114" s="217"/>
      <c r="B114" s="218"/>
      <c r="C114" s="217"/>
      <c r="D114" s="219"/>
      <c r="E114" s="222"/>
      <c r="F114" s="223"/>
      <c r="G114" s="231">
        <f t="shared" si="64"/>
        <v>0</v>
      </c>
      <c r="H114" s="222"/>
      <c r="I114" s="223"/>
      <c r="J114" s="231">
        <f t="shared" si="65"/>
        <v>0</v>
      </c>
      <c r="K114" s="220"/>
      <c r="L114" s="221"/>
      <c r="M114" s="229">
        <f t="shared" si="66"/>
        <v>0</v>
      </c>
      <c r="N114" s="222"/>
      <c r="O114" s="223"/>
      <c r="P114" s="231">
        <f t="shared" si="67"/>
        <v>0</v>
      </c>
      <c r="Q114" s="222"/>
      <c r="R114" s="223"/>
      <c r="S114" s="230">
        <f t="shared" si="68"/>
        <v>0</v>
      </c>
      <c r="T114" s="76">
        <f t="shared" si="63"/>
      </c>
    </row>
    <row r="115" spans="1:20" ht="12.75">
      <c r="A115" s="217"/>
      <c r="B115" s="218"/>
      <c r="C115" s="217"/>
      <c r="D115" s="219"/>
      <c r="E115" s="222"/>
      <c r="F115" s="223"/>
      <c r="G115" s="231">
        <f t="shared" si="64"/>
        <v>0</v>
      </c>
      <c r="H115" s="222"/>
      <c r="I115" s="223"/>
      <c r="J115" s="231">
        <f t="shared" si="65"/>
        <v>0</v>
      </c>
      <c r="K115" s="220"/>
      <c r="L115" s="221"/>
      <c r="M115" s="229">
        <f t="shared" si="66"/>
        <v>0</v>
      </c>
      <c r="N115" s="222"/>
      <c r="O115" s="223"/>
      <c r="P115" s="231">
        <f t="shared" si="67"/>
        <v>0</v>
      </c>
      <c r="Q115" s="222"/>
      <c r="R115" s="223"/>
      <c r="S115" s="230">
        <f t="shared" si="68"/>
        <v>0</v>
      </c>
      <c r="T115" s="76">
        <f t="shared" si="63"/>
      </c>
    </row>
    <row r="116" spans="1:20" ht="12.75">
      <c r="A116" s="21" t="s">
        <v>6</v>
      </c>
      <c r="B116" s="419" t="s">
        <v>129</v>
      </c>
      <c r="C116" s="420" t="s">
        <v>0</v>
      </c>
      <c r="D116" s="420" t="s">
        <v>0</v>
      </c>
      <c r="E116" s="420" t="s">
        <v>0</v>
      </c>
      <c r="F116" s="420" t="s">
        <v>0</v>
      </c>
      <c r="G116" s="420" t="s">
        <v>0</v>
      </c>
      <c r="H116" s="420" t="s">
        <v>0</v>
      </c>
      <c r="I116" s="420" t="s">
        <v>0</v>
      </c>
      <c r="J116" s="420" t="s">
        <v>0</v>
      </c>
      <c r="K116" s="420" t="s">
        <v>0</v>
      </c>
      <c r="L116" s="420" t="s">
        <v>0</v>
      </c>
      <c r="M116" s="420" t="s">
        <v>0</v>
      </c>
      <c r="N116" s="420" t="s">
        <v>0</v>
      </c>
      <c r="O116" s="420" t="s">
        <v>0</v>
      </c>
      <c r="P116" s="420" t="s">
        <v>0</v>
      </c>
      <c r="Q116" s="420"/>
      <c r="R116" s="420"/>
      <c r="S116" s="421"/>
      <c r="T116" s="76">
        <f>T117</f>
      </c>
    </row>
    <row r="117" spans="1:20" ht="12.75">
      <c r="A117" s="217" t="s">
        <v>0</v>
      </c>
      <c r="B117" s="218"/>
      <c r="C117" s="217"/>
      <c r="D117" s="219"/>
      <c r="E117" s="222" t="s">
        <v>0</v>
      </c>
      <c r="F117" s="223" t="s">
        <v>0</v>
      </c>
      <c r="G117" s="231">
        <f aca="true" t="shared" si="69" ref="G117:G122">SUM(E117:F117)</f>
        <v>0</v>
      </c>
      <c r="H117" s="222" t="s">
        <v>0</v>
      </c>
      <c r="I117" s="223" t="s">
        <v>0</v>
      </c>
      <c r="J117" s="231">
        <f aca="true" t="shared" si="70" ref="J117:J122">SUM(H117:I117)</f>
        <v>0</v>
      </c>
      <c r="K117" s="220"/>
      <c r="L117" s="221"/>
      <c r="M117" s="229">
        <f aca="true" t="shared" si="71" ref="M117:M122">SUM(K117:L117)</f>
        <v>0</v>
      </c>
      <c r="N117" s="222" t="s">
        <v>0</v>
      </c>
      <c r="O117" s="223" t="s">
        <v>0</v>
      </c>
      <c r="P117" s="231">
        <f aca="true" t="shared" si="72" ref="P117:P122">SUM(N117:O117)</f>
        <v>0</v>
      </c>
      <c r="Q117" s="222" t="s">
        <v>0</v>
      </c>
      <c r="R117" s="223" t="s">
        <v>0</v>
      </c>
      <c r="S117" s="230">
        <f aca="true" t="shared" si="73" ref="S117:S122">SUM(Q117:R117)</f>
        <v>0</v>
      </c>
      <c r="T117" s="76">
        <f aca="true" t="shared" si="74" ref="T117:T122">IF(B117&lt;&gt;"","Для друку","")</f>
      </c>
    </row>
    <row r="118" spans="1:20" ht="12.75">
      <c r="A118" s="217"/>
      <c r="B118" s="218"/>
      <c r="C118" s="217"/>
      <c r="D118" s="219"/>
      <c r="E118" s="222"/>
      <c r="F118" s="223"/>
      <c r="G118" s="231">
        <f t="shared" si="69"/>
        <v>0</v>
      </c>
      <c r="H118" s="222"/>
      <c r="I118" s="223"/>
      <c r="J118" s="231">
        <f t="shared" si="70"/>
        <v>0</v>
      </c>
      <c r="K118" s="220"/>
      <c r="L118" s="221"/>
      <c r="M118" s="229">
        <f t="shared" si="71"/>
        <v>0</v>
      </c>
      <c r="N118" s="222"/>
      <c r="O118" s="223"/>
      <c r="P118" s="231">
        <f t="shared" si="72"/>
        <v>0</v>
      </c>
      <c r="Q118" s="222"/>
      <c r="R118" s="223"/>
      <c r="S118" s="230">
        <f t="shared" si="73"/>
        <v>0</v>
      </c>
      <c r="T118" s="76">
        <f t="shared" si="74"/>
      </c>
    </row>
    <row r="119" spans="1:20" ht="12.75">
      <c r="A119" s="217"/>
      <c r="B119" s="218"/>
      <c r="C119" s="217"/>
      <c r="D119" s="219"/>
      <c r="E119" s="222"/>
      <c r="F119" s="223"/>
      <c r="G119" s="231">
        <f t="shared" si="69"/>
        <v>0</v>
      </c>
      <c r="H119" s="222"/>
      <c r="I119" s="223"/>
      <c r="J119" s="231">
        <f t="shared" si="70"/>
        <v>0</v>
      </c>
      <c r="K119" s="220"/>
      <c r="L119" s="221"/>
      <c r="M119" s="229">
        <f t="shared" si="71"/>
        <v>0</v>
      </c>
      <c r="N119" s="222"/>
      <c r="O119" s="223"/>
      <c r="P119" s="231">
        <f t="shared" si="72"/>
        <v>0</v>
      </c>
      <c r="Q119" s="222"/>
      <c r="R119" s="223"/>
      <c r="S119" s="230">
        <f t="shared" si="73"/>
        <v>0</v>
      </c>
      <c r="T119" s="76">
        <f t="shared" si="74"/>
      </c>
    </row>
    <row r="120" spans="1:20" ht="12.75">
      <c r="A120" s="217"/>
      <c r="B120" s="218"/>
      <c r="C120" s="217"/>
      <c r="D120" s="219"/>
      <c r="E120" s="222"/>
      <c r="F120" s="223"/>
      <c r="G120" s="231">
        <f t="shared" si="69"/>
        <v>0</v>
      </c>
      <c r="H120" s="222"/>
      <c r="I120" s="223"/>
      <c r="J120" s="231">
        <f t="shared" si="70"/>
        <v>0</v>
      </c>
      <c r="K120" s="220"/>
      <c r="L120" s="221"/>
      <c r="M120" s="229">
        <f t="shared" si="71"/>
        <v>0</v>
      </c>
      <c r="N120" s="222"/>
      <c r="O120" s="223"/>
      <c r="P120" s="231">
        <f t="shared" si="72"/>
        <v>0</v>
      </c>
      <c r="Q120" s="222"/>
      <c r="R120" s="223"/>
      <c r="S120" s="230">
        <f t="shared" si="73"/>
        <v>0</v>
      </c>
      <c r="T120" s="76">
        <f t="shared" si="74"/>
      </c>
    </row>
    <row r="121" spans="1:20" ht="12.75">
      <c r="A121" s="217"/>
      <c r="B121" s="218"/>
      <c r="C121" s="217"/>
      <c r="D121" s="219"/>
      <c r="E121" s="222"/>
      <c r="F121" s="223"/>
      <c r="G121" s="231">
        <f t="shared" si="69"/>
        <v>0</v>
      </c>
      <c r="H121" s="222"/>
      <c r="I121" s="223"/>
      <c r="J121" s="231">
        <f t="shared" si="70"/>
        <v>0</v>
      </c>
      <c r="K121" s="220"/>
      <c r="L121" s="221"/>
      <c r="M121" s="229">
        <f t="shared" si="71"/>
        <v>0</v>
      </c>
      <c r="N121" s="222"/>
      <c r="O121" s="223"/>
      <c r="P121" s="231">
        <f t="shared" si="72"/>
        <v>0</v>
      </c>
      <c r="Q121" s="222"/>
      <c r="R121" s="223"/>
      <c r="S121" s="230">
        <f t="shared" si="73"/>
        <v>0</v>
      </c>
      <c r="T121" s="76">
        <f t="shared" si="74"/>
      </c>
    </row>
    <row r="122" spans="1:20" ht="12.75">
      <c r="A122" s="224"/>
      <c r="B122" s="225"/>
      <c r="C122" s="224"/>
      <c r="D122" s="226"/>
      <c r="E122" s="227"/>
      <c r="F122" s="228"/>
      <c r="G122" s="232">
        <f t="shared" si="69"/>
        <v>0</v>
      </c>
      <c r="H122" s="227"/>
      <c r="I122" s="228"/>
      <c r="J122" s="232">
        <f t="shared" si="70"/>
        <v>0</v>
      </c>
      <c r="K122" s="220"/>
      <c r="L122" s="221"/>
      <c r="M122" s="229">
        <f t="shared" si="71"/>
        <v>0</v>
      </c>
      <c r="N122" s="227"/>
      <c r="O122" s="228"/>
      <c r="P122" s="232">
        <f t="shared" si="72"/>
        <v>0</v>
      </c>
      <c r="Q122" s="227"/>
      <c r="R122" s="228"/>
      <c r="S122" s="233">
        <f t="shared" si="73"/>
        <v>0</v>
      </c>
      <c r="T122" s="76">
        <f t="shared" si="74"/>
      </c>
    </row>
    <row r="123" spans="1:20" ht="12.75">
      <c r="A123" s="425">
        <f>'Запит 2-1'!B18</f>
        <v>0</v>
      </c>
      <c r="B123" s="426"/>
      <c r="C123" s="426"/>
      <c r="D123" s="426"/>
      <c r="E123" s="426"/>
      <c r="F123" s="426"/>
      <c r="G123" s="426"/>
      <c r="H123" s="426"/>
      <c r="I123" s="426"/>
      <c r="J123" s="426"/>
      <c r="K123" s="426"/>
      <c r="L123" s="426"/>
      <c r="M123" s="426"/>
      <c r="N123" s="426"/>
      <c r="O123" s="426"/>
      <c r="P123" s="426"/>
      <c r="Q123" s="426"/>
      <c r="R123" s="426"/>
      <c r="S123" s="427"/>
      <c r="T123" s="76">
        <f>T124</f>
      </c>
    </row>
    <row r="124" spans="1:20" ht="12.75">
      <c r="A124" s="26" t="s">
        <v>3</v>
      </c>
      <c r="B124" s="419" t="s">
        <v>126</v>
      </c>
      <c r="C124" s="420"/>
      <c r="D124" s="420"/>
      <c r="E124" s="420"/>
      <c r="F124" s="420"/>
      <c r="G124" s="420"/>
      <c r="H124" s="420"/>
      <c r="I124" s="420"/>
      <c r="J124" s="420"/>
      <c r="K124" s="420"/>
      <c r="L124" s="420"/>
      <c r="M124" s="420"/>
      <c r="N124" s="420"/>
      <c r="O124" s="420"/>
      <c r="P124" s="420"/>
      <c r="Q124" s="420"/>
      <c r="R124" s="420"/>
      <c r="S124" s="421"/>
      <c r="T124" s="76">
        <f>T125</f>
      </c>
    </row>
    <row r="125" spans="1:20" ht="12.75">
      <c r="A125" s="217"/>
      <c r="B125" s="218"/>
      <c r="C125" s="217"/>
      <c r="D125" s="219"/>
      <c r="E125" s="220"/>
      <c r="F125" s="221"/>
      <c r="G125" s="229">
        <f>SUM(E125:F125)</f>
        <v>0</v>
      </c>
      <c r="H125" s="220"/>
      <c r="I125" s="221"/>
      <c r="J125" s="229">
        <f>SUM(H125:I125)</f>
        <v>0</v>
      </c>
      <c r="K125" s="220"/>
      <c r="L125" s="221"/>
      <c r="M125" s="229">
        <f>SUM(K125:L125)</f>
        <v>0</v>
      </c>
      <c r="N125" s="220"/>
      <c r="O125" s="221"/>
      <c r="P125" s="229">
        <f>SUM(N125:O125)</f>
        <v>0</v>
      </c>
      <c r="Q125" s="222" t="s">
        <v>0</v>
      </c>
      <c r="R125" s="223" t="s">
        <v>0</v>
      </c>
      <c r="S125" s="230">
        <f>SUM(Q125:R125)</f>
        <v>0</v>
      </c>
      <c r="T125" s="76">
        <f aca="true" t="shared" si="75" ref="T125:T132">IF(B125&lt;&gt;"","Для друку","")</f>
      </c>
    </row>
    <row r="126" spans="1:20" ht="12.75">
      <c r="A126" s="217"/>
      <c r="B126" s="218"/>
      <c r="C126" s="217"/>
      <c r="D126" s="219"/>
      <c r="E126" s="220"/>
      <c r="F126" s="221"/>
      <c r="G126" s="229">
        <f aca="true" t="shared" si="76" ref="G126:G132">SUM(E126:F126)</f>
        <v>0</v>
      </c>
      <c r="H126" s="220"/>
      <c r="I126" s="221"/>
      <c r="J126" s="229">
        <f aca="true" t="shared" si="77" ref="J126:J132">SUM(H126:I126)</f>
        <v>0</v>
      </c>
      <c r="K126" s="220"/>
      <c r="L126" s="221"/>
      <c r="M126" s="229">
        <f aca="true" t="shared" si="78" ref="M126:M132">SUM(K126:L126)</f>
        <v>0</v>
      </c>
      <c r="N126" s="220"/>
      <c r="O126" s="221"/>
      <c r="P126" s="229">
        <f aca="true" t="shared" si="79" ref="P126:P132">SUM(N126:O126)</f>
        <v>0</v>
      </c>
      <c r="Q126" s="222"/>
      <c r="R126" s="223"/>
      <c r="S126" s="230">
        <f aca="true" t="shared" si="80" ref="S126:S132">SUM(Q126:R126)</f>
        <v>0</v>
      </c>
      <c r="T126" s="76">
        <f t="shared" si="75"/>
      </c>
    </row>
    <row r="127" spans="1:20" ht="12.75">
      <c r="A127" s="217"/>
      <c r="B127" s="218"/>
      <c r="C127" s="217"/>
      <c r="D127" s="219"/>
      <c r="E127" s="220"/>
      <c r="F127" s="221"/>
      <c r="G127" s="229">
        <f t="shared" si="76"/>
        <v>0</v>
      </c>
      <c r="H127" s="220"/>
      <c r="I127" s="221"/>
      <c r="J127" s="229">
        <f t="shared" si="77"/>
        <v>0</v>
      </c>
      <c r="K127" s="220"/>
      <c r="L127" s="221"/>
      <c r="M127" s="229">
        <f t="shared" si="78"/>
        <v>0</v>
      </c>
      <c r="N127" s="220"/>
      <c r="O127" s="221"/>
      <c r="P127" s="229">
        <f t="shared" si="79"/>
        <v>0</v>
      </c>
      <c r="Q127" s="222"/>
      <c r="R127" s="223"/>
      <c r="S127" s="230">
        <f t="shared" si="80"/>
        <v>0</v>
      </c>
      <c r="T127" s="76">
        <f t="shared" si="75"/>
      </c>
    </row>
    <row r="128" spans="1:20" ht="12.75">
      <c r="A128" s="217"/>
      <c r="B128" s="218"/>
      <c r="C128" s="217"/>
      <c r="D128" s="219"/>
      <c r="E128" s="220"/>
      <c r="F128" s="221"/>
      <c r="G128" s="229">
        <f t="shared" si="76"/>
        <v>0</v>
      </c>
      <c r="H128" s="220"/>
      <c r="I128" s="221"/>
      <c r="J128" s="229">
        <f t="shared" si="77"/>
        <v>0</v>
      </c>
      <c r="K128" s="220"/>
      <c r="L128" s="221"/>
      <c r="M128" s="229">
        <f t="shared" si="78"/>
        <v>0</v>
      </c>
      <c r="N128" s="220"/>
      <c r="O128" s="221"/>
      <c r="P128" s="229">
        <f t="shared" si="79"/>
        <v>0</v>
      </c>
      <c r="Q128" s="222"/>
      <c r="R128" s="223"/>
      <c r="S128" s="230">
        <f t="shared" si="80"/>
        <v>0</v>
      </c>
      <c r="T128" s="76">
        <f t="shared" si="75"/>
      </c>
    </row>
    <row r="129" spans="1:20" ht="12.75">
      <c r="A129" s="217"/>
      <c r="B129" s="218"/>
      <c r="C129" s="217"/>
      <c r="D129" s="219"/>
      <c r="E129" s="220"/>
      <c r="F129" s="221"/>
      <c r="G129" s="229">
        <f t="shared" si="76"/>
        <v>0</v>
      </c>
      <c r="H129" s="220"/>
      <c r="I129" s="221"/>
      <c r="J129" s="229">
        <f t="shared" si="77"/>
        <v>0</v>
      </c>
      <c r="K129" s="220"/>
      <c r="L129" s="221"/>
      <c r="M129" s="229">
        <f t="shared" si="78"/>
        <v>0</v>
      </c>
      <c r="N129" s="220"/>
      <c r="O129" s="221"/>
      <c r="P129" s="229">
        <f t="shared" si="79"/>
        <v>0</v>
      </c>
      <c r="Q129" s="222"/>
      <c r="R129" s="223"/>
      <c r="S129" s="230">
        <f t="shared" si="80"/>
        <v>0</v>
      </c>
      <c r="T129" s="76">
        <f t="shared" si="75"/>
      </c>
    </row>
    <row r="130" spans="1:20" ht="12.75">
      <c r="A130" s="217"/>
      <c r="B130" s="218"/>
      <c r="C130" s="217"/>
      <c r="D130" s="219"/>
      <c r="E130" s="220"/>
      <c r="F130" s="221"/>
      <c r="G130" s="229">
        <f t="shared" si="76"/>
        <v>0</v>
      </c>
      <c r="H130" s="220"/>
      <c r="I130" s="221"/>
      <c r="J130" s="229">
        <f t="shared" si="77"/>
        <v>0</v>
      </c>
      <c r="K130" s="220"/>
      <c r="L130" s="221"/>
      <c r="M130" s="229">
        <f t="shared" si="78"/>
        <v>0</v>
      </c>
      <c r="N130" s="220"/>
      <c r="O130" s="221"/>
      <c r="P130" s="229">
        <f t="shared" si="79"/>
        <v>0</v>
      </c>
      <c r="Q130" s="222"/>
      <c r="R130" s="223"/>
      <c r="S130" s="230">
        <f t="shared" si="80"/>
        <v>0</v>
      </c>
      <c r="T130" s="76">
        <f t="shared" si="75"/>
      </c>
    </row>
    <row r="131" spans="1:20" ht="12.75">
      <c r="A131" s="217"/>
      <c r="B131" s="218"/>
      <c r="C131" s="217"/>
      <c r="D131" s="219"/>
      <c r="E131" s="220"/>
      <c r="F131" s="221"/>
      <c r="G131" s="229">
        <f t="shared" si="76"/>
        <v>0</v>
      </c>
      <c r="H131" s="220"/>
      <c r="I131" s="221"/>
      <c r="J131" s="229">
        <f t="shared" si="77"/>
        <v>0</v>
      </c>
      <c r="K131" s="220"/>
      <c r="L131" s="221"/>
      <c r="M131" s="229">
        <f t="shared" si="78"/>
        <v>0</v>
      </c>
      <c r="N131" s="220"/>
      <c r="O131" s="221"/>
      <c r="P131" s="229">
        <f t="shared" si="79"/>
        <v>0</v>
      </c>
      <c r="Q131" s="222"/>
      <c r="R131" s="223"/>
      <c r="S131" s="230">
        <f t="shared" si="80"/>
        <v>0</v>
      </c>
      <c r="T131" s="76">
        <f t="shared" si="75"/>
      </c>
    </row>
    <row r="132" spans="1:20" ht="12.75">
      <c r="A132" s="217"/>
      <c r="B132" s="218"/>
      <c r="C132" s="217"/>
      <c r="D132" s="219"/>
      <c r="E132" s="220"/>
      <c r="F132" s="221"/>
      <c r="G132" s="229">
        <f t="shared" si="76"/>
        <v>0</v>
      </c>
      <c r="H132" s="220"/>
      <c r="I132" s="221"/>
      <c r="J132" s="229">
        <f t="shared" si="77"/>
        <v>0</v>
      </c>
      <c r="K132" s="220"/>
      <c r="L132" s="221"/>
      <c r="M132" s="229">
        <f t="shared" si="78"/>
        <v>0</v>
      </c>
      <c r="N132" s="220"/>
      <c r="O132" s="221"/>
      <c r="P132" s="229">
        <f t="shared" si="79"/>
        <v>0</v>
      </c>
      <c r="Q132" s="222"/>
      <c r="R132" s="223"/>
      <c r="S132" s="230">
        <f t="shared" si="80"/>
        <v>0</v>
      </c>
      <c r="T132" s="76">
        <f t="shared" si="75"/>
      </c>
    </row>
    <row r="133" spans="1:20" ht="12.75">
      <c r="A133" s="21" t="s">
        <v>4</v>
      </c>
      <c r="B133" s="419" t="s">
        <v>127</v>
      </c>
      <c r="C133" s="420" t="s">
        <v>0</v>
      </c>
      <c r="D133" s="420" t="s">
        <v>0</v>
      </c>
      <c r="E133" s="420" t="s">
        <v>0</v>
      </c>
      <c r="F133" s="420" t="s">
        <v>0</v>
      </c>
      <c r="G133" s="420" t="s">
        <v>0</v>
      </c>
      <c r="H133" s="420" t="s">
        <v>0</v>
      </c>
      <c r="I133" s="420" t="s">
        <v>0</v>
      </c>
      <c r="J133" s="420" t="s">
        <v>0</v>
      </c>
      <c r="K133" s="420" t="s">
        <v>0</v>
      </c>
      <c r="L133" s="420" t="s">
        <v>0</v>
      </c>
      <c r="M133" s="420" t="s">
        <v>0</v>
      </c>
      <c r="N133" s="420" t="s">
        <v>0</v>
      </c>
      <c r="O133" s="420" t="s">
        <v>0</v>
      </c>
      <c r="P133" s="420" t="s">
        <v>0</v>
      </c>
      <c r="Q133" s="420"/>
      <c r="R133" s="420"/>
      <c r="S133" s="421"/>
      <c r="T133" s="76">
        <f>T134</f>
      </c>
    </row>
    <row r="134" spans="1:20" ht="12.75">
      <c r="A134" s="217" t="s">
        <v>0</v>
      </c>
      <c r="B134" s="218"/>
      <c r="C134" s="217"/>
      <c r="D134" s="219"/>
      <c r="E134" s="222" t="s">
        <v>0</v>
      </c>
      <c r="F134" s="223" t="s">
        <v>0</v>
      </c>
      <c r="G134" s="231">
        <f>SUM(E134:F134)</f>
        <v>0</v>
      </c>
      <c r="H134" s="222" t="s">
        <v>0</v>
      </c>
      <c r="I134" s="223" t="s">
        <v>0</v>
      </c>
      <c r="J134" s="231">
        <f>SUM(H134:I134)</f>
        <v>0</v>
      </c>
      <c r="K134" s="220"/>
      <c r="L134" s="221"/>
      <c r="M134" s="229">
        <f>SUM(K134:L134)</f>
        <v>0</v>
      </c>
      <c r="N134" s="222" t="s">
        <v>0</v>
      </c>
      <c r="O134" s="223" t="s">
        <v>0</v>
      </c>
      <c r="P134" s="231">
        <f>SUM(N134:O134)</f>
        <v>0</v>
      </c>
      <c r="Q134" s="222" t="s">
        <v>0</v>
      </c>
      <c r="R134" s="223" t="s">
        <v>0</v>
      </c>
      <c r="S134" s="230">
        <f>SUM(Q134:R134)</f>
        <v>0</v>
      </c>
      <c r="T134" s="76">
        <f aca="true" t="shared" si="81" ref="T134:T141">IF(B134&lt;&gt;"","Для друку","")</f>
      </c>
    </row>
    <row r="135" spans="1:20" ht="12.75">
      <c r="A135" s="217"/>
      <c r="B135" s="218"/>
      <c r="C135" s="217"/>
      <c r="D135" s="219"/>
      <c r="E135" s="222"/>
      <c r="F135" s="223"/>
      <c r="G135" s="231">
        <f aca="true" t="shared" si="82" ref="G135:G141">SUM(E135:F135)</f>
        <v>0</v>
      </c>
      <c r="H135" s="222"/>
      <c r="I135" s="223"/>
      <c r="J135" s="231">
        <f aca="true" t="shared" si="83" ref="J135:J141">SUM(H135:I135)</f>
        <v>0</v>
      </c>
      <c r="K135" s="220"/>
      <c r="L135" s="221"/>
      <c r="M135" s="229">
        <f aca="true" t="shared" si="84" ref="M135:M141">SUM(K135:L135)</f>
        <v>0</v>
      </c>
      <c r="N135" s="222"/>
      <c r="O135" s="223"/>
      <c r="P135" s="231">
        <f aca="true" t="shared" si="85" ref="P135:P141">SUM(N135:O135)</f>
        <v>0</v>
      </c>
      <c r="Q135" s="222"/>
      <c r="R135" s="223"/>
      <c r="S135" s="230">
        <f aca="true" t="shared" si="86" ref="S135:S141">SUM(Q135:R135)</f>
        <v>0</v>
      </c>
      <c r="T135" s="76">
        <f t="shared" si="81"/>
      </c>
    </row>
    <row r="136" spans="1:20" ht="12.75">
      <c r="A136" s="217"/>
      <c r="B136" s="218"/>
      <c r="C136" s="217"/>
      <c r="D136" s="219"/>
      <c r="E136" s="222"/>
      <c r="F136" s="223"/>
      <c r="G136" s="231">
        <f t="shared" si="82"/>
        <v>0</v>
      </c>
      <c r="H136" s="222"/>
      <c r="I136" s="223"/>
      <c r="J136" s="231">
        <f t="shared" si="83"/>
        <v>0</v>
      </c>
      <c r="K136" s="220"/>
      <c r="L136" s="221"/>
      <c r="M136" s="229">
        <f t="shared" si="84"/>
        <v>0</v>
      </c>
      <c r="N136" s="222"/>
      <c r="O136" s="223"/>
      <c r="P136" s="231">
        <f t="shared" si="85"/>
        <v>0</v>
      </c>
      <c r="Q136" s="222"/>
      <c r="R136" s="223"/>
      <c r="S136" s="230">
        <f t="shared" si="86"/>
        <v>0</v>
      </c>
      <c r="T136" s="76">
        <f t="shared" si="81"/>
      </c>
    </row>
    <row r="137" spans="1:20" ht="12.75">
      <c r="A137" s="217"/>
      <c r="B137" s="218"/>
      <c r="C137" s="217"/>
      <c r="D137" s="219"/>
      <c r="E137" s="222"/>
      <c r="F137" s="223"/>
      <c r="G137" s="231">
        <f t="shared" si="82"/>
        <v>0</v>
      </c>
      <c r="H137" s="222"/>
      <c r="I137" s="223"/>
      <c r="J137" s="231">
        <f t="shared" si="83"/>
        <v>0</v>
      </c>
      <c r="K137" s="220"/>
      <c r="L137" s="221"/>
      <c r="M137" s="229">
        <f t="shared" si="84"/>
        <v>0</v>
      </c>
      <c r="N137" s="222"/>
      <c r="O137" s="223"/>
      <c r="P137" s="231">
        <f t="shared" si="85"/>
        <v>0</v>
      </c>
      <c r="Q137" s="222"/>
      <c r="R137" s="223"/>
      <c r="S137" s="230">
        <f t="shared" si="86"/>
        <v>0</v>
      </c>
      <c r="T137" s="76">
        <f t="shared" si="81"/>
      </c>
    </row>
    <row r="138" spans="1:20" ht="12.75">
      <c r="A138" s="217"/>
      <c r="B138" s="218"/>
      <c r="C138" s="217"/>
      <c r="D138" s="219"/>
      <c r="E138" s="222"/>
      <c r="F138" s="223"/>
      <c r="G138" s="231">
        <f t="shared" si="82"/>
        <v>0</v>
      </c>
      <c r="H138" s="222"/>
      <c r="I138" s="223"/>
      <c r="J138" s="231">
        <f t="shared" si="83"/>
        <v>0</v>
      </c>
      <c r="K138" s="220"/>
      <c r="L138" s="221"/>
      <c r="M138" s="229">
        <f t="shared" si="84"/>
        <v>0</v>
      </c>
      <c r="N138" s="222"/>
      <c r="O138" s="223"/>
      <c r="P138" s="231">
        <f t="shared" si="85"/>
        <v>0</v>
      </c>
      <c r="Q138" s="222"/>
      <c r="R138" s="223"/>
      <c r="S138" s="230">
        <f t="shared" si="86"/>
        <v>0</v>
      </c>
      <c r="T138" s="76">
        <f t="shared" si="81"/>
      </c>
    </row>
    <row r="139" spans="1:20" ht="12.75">
      <c r="A139" s="217"/>
      <c r="B139" s="218"/>
      <c r="C139" s="217"/>
      <c r="D139" s="219"/>
      <c r="E139" s="222"/>
      <c r="F139" s="223"/>
      <c r="G139" s="231">
        <f t="shared" si="82"/>
        <v>0</v>
      </c>
      <c r="H139" s="222"/>
      <c r="I139" s="223"/>
      <c r="J139" s="231">
        <f t="shared" si="83"/>
        <v>0</v>
      </c>
      <c r="K139" s="220"/>
      <c r="L139" s="221"/>
      <c r="M139" s="229">
        <f t="shared" si="84"/>
        <v>0</v>
      </c>
      <c r="N139" s="222"/>
      <c r="O139" s="223"/>
      <c r="P139" s="231">
        <f t="shared" si="85"/>
        <v>0</v>
      </c>
      <c r="Q139" s="222"/>
      <c r="R139" s="223"/>
      <c r="S139" s="230">
        <f t="shared" si="86"/>
        <v>0</v>
      </c>
      <c r="T139" s="76">
        <f t="shared" si="81"/>
      </c>
    </row>
    <row r="140" spans="1:20" ht="12.75">
      <c r="A140" s="217"/>
      <c r="B140" s="218"/>
      <c r="C140" s="217"/>
      <c r="D140" s="219"/>
      <c r="E140" s="222"/>
      <c r="F140" s="223"/>
      <c r="G140" s="231">
        <f t="shared" si="82"/>
        <v>0</v>
      </c>
      <c r="H140" s="222"/>
      <c r="I140" s="223"/>
      <c r="J140" s="231">
        <f t="shared" si="83"/>
        <v>0</v>
      </c>
      <c r="K140" s="220"/>
      <c r="L140" s="221"/>
      <c r="M140" s="229">
        <f t="shared" si="84"/>
        <v>0</v>
      </c>
      <c r="N140" s="222"/>
      <c r="O140" s="223"/>
      <c r="P140" s="231">
        <f t="shared" si="85"/>
        <v>0</v>
      </c>
      <c r="Q140" s="222"/>
      <c r="R140" s="223"/>
      <c r="S140" s="230">
        <f t="shared" si="86"/>
        <v>0</v>
      </c>
      <c r="T140" s="76">
        <f t="shared" si="81"/>
      </c>
    </row>
    <row r="141" spans="1:20" ht="12.75">
      <c r="A141" s="217"/>
      <c r="B141" s="218"/>
      <c r="C141" s="217"/>
      <c r="D141" s="219"/>
      <c r="E141" s="222"/>
      <c r="F141" s="223"/>
      <c r="G141" s="231">
        <f t="shared" si="82"/>
        <v>0</v>
      </c>
      <c r="H141" s="222"/>
      <c r="I141" s="223"/>
      <c r="J141" s="231">
        <f t="shared" si="83"/>
        <v>0</v>
      </c>
      <c r="K141" s="220"/>
      <c r="L141" s="221"/>
      <c r="M141" s="229">
        <f t="shared" si="84"/>
        <v>0</v>
      </c>
      <c r="N141" s="222"/>
      <c r="O141" s="223"/>
      <c r="P141" s="231">
        <f t="shared" si="85"/>
        <v>0</v>
      </c>
      <c r="Q141" s="222"/>
      <c r="R141" s="223"/>
      <c r="S141" s="230">
        <f t="shared" si="86"/>
        <v>0</v>
      </c>
      <c r="T141" s="76">
        <f t="shared" si="81"/>
      </c>
    </row>
    <row r="142" spans="1:20" ht="12.75">
      <c r="A142" s="21" t="s">
        <v>5</v>
      </c>
      <c r="B142" s="419" t="s">
        <v>128</v>
      </c>
      <c r="C142" s="420" t="s">
        <v>0</v>
      </c>
      <c r="D142" s="420" t="s">
        <v>0</v>
      </c>
      <c r="E142" s="420" t="s">
        <v>0</v>
      </c>
      <c r="F142" s="420" t="s">
        <v>0</v>
      </c>
      <c r="G142" s="420" t="s">
        <v>0</v>
      </c>
      <c r="H142" s="420" t="s">
        <v>0</v>
      </c>
      <c r="I142" s="420" t="s">
        <v>0</v>
      </c>
      <c r="J142" s="420" t="s">
        <v>0</v>
      </c>
      <c r="K142" s="420" t="s">
        <v>0</v>
      </c>
      <c r="L142" s="420" t="s">
        <v>0</v>
      </c>
      <c r="M142" s="420" t="s">
        <v>0</v>
      </c>
      <c r="N142" s="420" t="s">
        <v>0</v>
      </c>
      <c r="O142" s="420" t="s">
        <v>0</v>
      </c>
      <c r="P142" s="420" t="s">
        <v>0</v>
      </c>
      <c r="Q142" s="420"/>
      <c r="R142" s="420"/>
      <c r="S142" s="421"/>
      <c r="T142" s="76">
        <f>T143</f>
      </c>
    </row>
    <row r="143" spans="1:20" ht="12.75">
      <c r="A143" s="217" t="s">
        <v>0</v>
      </c>
      <c r="B143" s="218"/>
      <c r="C143" s="217"/>
      <c r="D143" s="219"/>
      <c r="E143" s="222" t="s">
        <v>0</v>
      </c>
      <c r="F143" s="223" t="s">
        <v>0</v>
      </c>
      <c r="G143" s="231">
        <f>SUM(E143:F143)</f>
        <v>0</v>
      </c>
      <c r="H143" s="222" t="s">
        <v>0</v>
      </c>
      <c r="I143" s="223" t="s">
        <v>0</v>
      </c>
      <c r="J143" s="231">
        <f>SUM(H143:I143)</f>
        <v>0</v>
      </c>
      <c r="K143" s="220"/>
      <c r="L143" s="221"/>
      <c r="M143" s="229">
        <f>SUM(K143:L143)</f>
        <v>0</v>
      </c>
      <c r="N143" s="222" t="s">
        <v>0</v>
      </c>
      <c r="O143" s="223" t="s">
        <v>0</v>
      </c>
      <c r="P143" s="231">
        <f>SUM(N143:O143)</f>
        <v>0</v>
      </c>
      <c r="Q143" s="222" t="s">
        <v>0</v>
      </c>
      <c r="R143" s="223" t="s">
        <v>0</v>
      </c>
      <c r="S143" s="230">
        <f>SUM(Q143:R143)</f>
        <v>0</v>
      </c>
      <c r="T143" s="76">
        <f aca="true" t="shared" si="87" ref="T143:T150">IF(B143&lt;&gt;"","Для друку","")</f>
      </c>
    </row>
    <row r="144" spans="1:20" ht="12.75">
      <c r="A144" s="217"/>
      <c r="B144" s="218"/>
      <c r="C144" s="217"/>
      <c r="D144" s="219"/>
      <c r="E144" s="222"/>
      <c r="F144" s="223"/>
      <c r="G144" s="231">
        <f aca="true" t="shared" si="88" ref="G144:G150">SUM(E144:F144)</f>
        <v>0</v>
      </c>
      <c r="H144" s="222"/>
      <c r="I144" s="223"/>
      <c r="J144" s="231">
        <f aca="true" t="shared" si="89" ref="J144:J150">SUM(H144:I144)</f>
        <v>0</v>
      </c>
      <c r="K144" s="220"/>
      <c r="L144" s="221"/>
      <c r="M144" s="229">
        <f aca="true" t="shared" si="90" ref="M144:M150">SUM(K144:L144)</f>
        <v>0</v>
      </c>
      <c r="N144" s="222"/>
      <c r="O144" s="223"/>
      <c r="P144" s="231">
        <f aca="true" t="shared" si="91" ref="P144:P150">SUM(N144:O144)</f>
        <v>0</v>
      </c>
      <c r="Q144" s="222"/>
      <c r="R144" s="223"/>
      <c r="S144" s="230">
        <f aca="true" t="shared" si="92" ref="S144:S150">SUM(Q144:R144)</f>
        <v>0</v>
      </c>
      <c r="T144" s="76">
        <f t="shared" si="87"/>
      </c>
    </row>
    <row r="145" spans="1:20" ht="12.75">
      <c r="A145" s="217"/>
      <c r="B145" s="218"/>
      <c r="C145" s="217"/>
      <c r="D145" s="219"/>
      <c r="E145" s="222"/>
      <c r="F145" s="223"/>
      <c r="G145" s="231">
        <f t="shared" si="88"/>
        <v>0</v>
      </c>
      <c r="H145" s="222"/>
      <c r="I145" s="223"/>
      <c r="J145" s="231">
        <f t="shared" si="89"/>
        <v>0</v>
      </c>
      <c r="K145" s="220"/>
      <c r="L145" s="221"/>
      <c r="M145" s="229">
        <f t="shared" si="90"/>
        <v>0</v>
      </c>
      <c r="N145" s="222"/>
      <c r="O145" s="223"/>
      <c r="P145" s="231">
        <f t="shared" si="91"/>
        <v>0</v>
      </c>
      <c r="Q145" s="222"/>
      <c r="R145" s="223"/>
      <c r="S145" s="230">
        <f t="shared" si="92"/>
        <v>0</v>
      </c>
      <c r="T145" s="76">
        <f t="shared" si="87"/>
      </c>
    </row>
    <row r="146" spans="1:20" ht="12.75">
      <c r="A146" s="217"/>
      <c r="B146" s="218"/>
      <c r="C146" s="217"/>
      <c r="D146" s="219"/>
      <c r="E146" s="222"/>
      <c r="F146" s="223"/>
      <c r="G146" s="231">
        <f t="shared" si="88"/>
        <v>0</v>
      </c>
      <c r="H146" s="222"/>
      <c r="I146" s="223"/>
      <c r="J146" s="231">
        <f t="shared" si="89"/>
        <v>0</v>
      </c>
      <c r="K146" s="220"/>
      <c r="L146" s="221"/>
      <c r="M146" s="229">
        <f t="shared" si="90"/>
        <v>0</v>
      </c>
      <c r="N146" s="222"/>
      <c r="O146" s="223"/>
      <c r="P146" s="231">
        <f t="shared" si="91"/>
        <v>0</v>
      </c>
      <c r="Q146" s="222"/>
      <c r="R146" s="223"/>
      <c r="S146" s="230">
        <f t="shared" si="92"/>
        <v>0</v>
      </c>
      <c r="T146" s="76">
        <f t="shared" si="87"/>
      </c>
    </row>
    <row r="147" spans="1:20" ht="12.75">
      <c r="A147" s="217"/>
      <c r="B147" s="218"/>
      <c r="C147" s="217"/>
      <c r="D147" s="219"/>
      <c r="E147" s="222"/>
      <c r="F147" s="223"/>
      <c r="G147" s="231">
        <f t="shared" si="88"/>
        <v>0</v>
      </c>
      <c r="H147" s="222"/>
      <c r="I147" s="223"/>
      <c r="J147" s="231">
        <f t="shared" si="89"/>
        <v>0</v>
      </c>
      <c r="K147" s="220"/>
      <c r="L147" s="221"/>
      <c r="M147" s="229">
        <f t="shared" si="90"/>
        <v>0</v>
      </c>
      <c r="N147" s="222"/>
      <c r="O147" s="223"/>
      <c r="P147" s="231">
        <f t="shared" si="91"/>
        <v>0</v>
      </c>
      <c r="Q147" s="222"/>
      <c r="R147" s="223"/>
      <c r="S147" s="230">
        <f t="shared" si="92"/>
        <v>0</v>
      </c>
      <c r="T147" s="76">
        <f t="shared" si="87"/>
      </c>
    </row>
    <row r="148" spans="1:20" ht="12.75">
      <c r="A148" s="217"/>
      <c r="B148" s="218"/>
      <c r="C148" s="217"/>
      <c r="D148" s="219"/>
      <c r="E148" s="222"/>
      <c r="F148" s="223"/>
      <c r="G148" s="231">
        <f t="shared" si="88"/>
        <v>0</v>
      </c>
      <c r="H148" s="222"/>
      <c r="I148" s="223"/>
      <c r="J148" s="231">
        <f t="shared" si="89"/>
        <v>0</v>
      </c>
      <c r="K148" s="220"/>
      <c r="L148" s="221"/>
      <c r="M148" s="229">
        <f t="shared" si="90"/>
        <v>0</v>
      </c>
      <c r="N148" s="222"/>
      <c r="O148" s="223"/>
      <c r="P148" s="231">
        <f t="shared" si="91"/>
        <v>0</v>
      </c>
      <c r="Q148" s="222"/>
      <c r="R148" s="223"/>
      <c r="S148" s="230">
        <f t="shared" si="92"/>
        <v>0</v>
      </c>
      <c r="T148" s="76">
        <f t="shared" si="87"/>
      </c>
    </row>
    <row r="149" spans="1:20" ht="12.75">
      <c r="A149" s="217"/>
      <c r="B149" s="218"/>
      <c r="C149" s="217"/>
      <c r="D149" s="219"/>
      <c r="E149" s="222"/>
      <c r="F149" s="223"/>
      <c r="G149" s="231">
        <f t="shared" si="88"/>
        <v>0</v>
      </c>
      <c r="H149" s="222"/>
      <c r="I149" s="223"/>
      <c r="J149" s="231">
        <f t="shared" si="89"/>
        <v>0</v>
      </c>
      <c r="K149" s="220"/>
      <c r="L149" s="221"/>
      <c r="M149" s="229">
        <f t="shared" si="90"/>
        <v>0</v>
      </c>
      <c r="N149" s="222"/>
      <c r="O149" s="223"/>
      <c r="P149" s="231">
        <f t="shared" si="91"/>
        <v>0</v>
      </c>
      <c r="Q149" s="222"/>
      <c r="R149" s="223"/>
      <c r="S149" s="230">
        <f t="shared" si="92"/>
        <v>0</v>
      </c>
      <c r="T149" s="76">
        <f t="shared" si="87"/>
      </c>
    </row>
    <row r="150" spans="1:20" ht="12.75">
      <c r="A150" s="217"/>
      <c r="B150" s="218"/>
      <c r="C150" s="217"/>
      <c r="D150" s="219"/>
      <c r="E150" s="222"/>
      <c r="F150" s="223"/>
      <c r="G150" s="231">
        <f t="shared" si="88"/>
        <v>0</v>
      </c>
      <c r="H150" s="222"/>
      <c r="I150" s="223"/>
      <c r="J150" s="231">
        <f t="shared" si="89"/>
        <v>0</v>
      </c>
      <c r="K150" s="220"/>
      <c r="L150" s="221"/>
      <c r="M150" s="229">
        <f t="shared" si="90"/>
        <v>0</v>
      </c>
      <c r="N150" s="222"/>
      <c r="O150" s="223"/>
      <c r="P150" s="231">
        <f t="shared" si="91"/>
        <v>0</v>
      </c>
      <c r="Q150" s="222"/>
      <c r="R150" s="223"/>
      <c r="S150" s="230">
        <f t="shared" si="92"/>
        <v>0</v>
      </c>
      <c r="T150" s="76">
        <f t="shared" si="87"/>
      </c>
    </row>
    <row r="151" spans="1:20" ht="12.75">
      <c r="A151" s="21" t="s">
        <v>6</v>
      </c>
      <c r="B151" s="419" t="s">
        <v>129</v>
      </c>
      <c r="C151" s="420" t="s">
        <v>0</v>
      </c>
      <c r="D151" s="420" t="s">
        <v>0</v>
      </c>
      <c r="E151" s="420" t="s">
        <v>0</v>
      </c>
      <c r="F151" s="420" t="s">
        <v>0</v>
      </c>
      <c r="G151" s="420" t="s">
        <v>0</v>
      </c>
      <c r="H151" s="420" t="s">
        <v>0</v>
      </c>
      <c r="I151" s="420" t="s">
        <v>0</v>
      </c>
      <c r="J151" s="420" t="s">
        <v>0</v>
      </c>
      <c r="K151" s="420" t="s">
        <v>0</v>
      </c>
      <c r="L151" s="420" t="s">
        <v>0</v>
      </c>
      <c r="M151" s="420" t="s">
        <v>0</v>
      </c>
      <c r="N151" s="420" t="s">
        <v>0</v>
      </c>
      <c r="O151" s="420" t="s">
        <v>0</v>
      </c>
      <c r="P151" s="420" t="s">
        <v>0</v>
      </c>
      <c r="Q151" s="420"/>
      <c r="R151" s="420"/>
      <c r="S151" s="421"/>
      <c r="T151" s="76">
        <f>T152</f>
      </c>
    </row>
    <row r="152" spans="1:20" ht="12.75">
      <c r="A152" s="217" t="s">
        <v>0</v>
      </c>
      <c r="B152" s="218"/>
      <c r="C152" s="217"/>
      <c r="D152" s="219"/>
      <c r="E152" s="222" t="s">
        <v>0</v>
      </c>
      <c r="F152" s="223" t="s">
        <v>0</v>
      </c>
      <c r="G152" s="231">
        <f aca="true" t="shared" si="93" ref="G152:G157">SUM(E152:F152)</f>
        <v>0</v>
      </c>
      <c r="H152" s="222" t="s">
        <v>0</v>
      </c>
      <c r="I152" s="223" t="s">
        <v>0</v>
      </c>
      <c r="J152" s="231">
        <f aca="true" t="shared" si="94" ref="J152:J157">SUM(H152:I152)</f>
        <v>0</v>
      </c>
      <c r="K152" s="220"/>
      <c r="L152" s="221"/>
      <c r="M152" s="229">
        <f aca="true" t="shared" si="95" ref="M152:M157">SUM(K152:L152)</f>
        <v>0</v>
      </c>
      <c r="N152" s="222" t="s">
        <v>0</v>
      </c>
      <c r="O152" s="223" t="s">
        <v>0</v>
      </c>
      <c r="P152" s="231">
        <f aca="true" t="shared" si="96" ref="P152:P157">SUM(N152:O152)</f>
        <v>0</v>
      </c>
      <c r="Q152" s="222" t="s">
        <v>0</v>
      </c>
      <c r="R152" s="223" t="s">
        <v>0</v>
      </c>
      <c r="S152" s="230">
        <f aca="true" t="shared" si="97" ref="S152:S157">SUM(Q152:R152)</f>
        <v>0</v>
      </c>
      <c r="T152" s="76">
        <f aca="true" t="shared" si="98" ref="T152:T157">IF(B152&lt;&gt;"","Для друку","")</f>
      </c>
    </row>
    <row r="153" spans="1:20" ht="12.75">
      <c r="A153" s="217"/>
      <c r="B153" s="218"/>
      <c r="C153" s="217"/>
      <c r="D153" s="219"/>
      <c r="E153" s="222"/>
      <c r="F153" s="223"/>
      <c r="G153" s="231">
        <f t="shared" si="93"/>
        <v>0</v>
      </c>
      <c r="H153" s="222"/>
      <c r="I153" s="223"/>
      <c r="J153" s="231">
        <f t="shared" si="94"/>
        <v>0</v>
      </c>
      <c r="K153" s="220"/>
      <c r="L153" s="221"/>
      <c r="M153" s="229">
        <f t="shared" si="95"/>
        <v>0</v>
      </c>
      <c r="N153" s="222"/>
      <c r="O153" s="223"/>
      <c r="P153" s="231">
        <f t="shared" si="96"/>
        <v>0</v>
      </c>
      <c r="Q153" s="222"/>
      <c r="R153" s="223"/>
      <c r="S153" s="230">
        <f t="shared" si="97"/>
        <v>0</v>
      </c>
      <c r="T153" s="76">
        <f t="shared" si="98"/>
      </c>
    </row>
    <row r="154" spans="1:20" ht="12.75">
      <c r="A154" s="217"/>
      <c r="B154" s="218"/>
      <c r="C154" s="217"/>
      <c r="D154" s="219"/>
      <c r="E154" s="222"/>
      <c r="F154" s="223"/>
      <c r="G154" s="231">
        <f t="shared" si="93"/>
        <v>0</v>
      </c>
      <c r="H154" s="222"/>
      <c r="I154" s="223"/>
      <c r="J154" s="231">
        <f t="shared" si="94"/>
        <v>0</v>
      </c>
      <c r="K154" s="220"/>
      <c r="L154" s="221"/>
      <c r="M154" s="229">
        <f t="shared" si="95"/>
        <v>0</v>
      </c>
      <c r="N154" s="222"/>
      <c r="O154" s="223"/>
      <c r="P154" s="231">
        <f t="shared" si="96"/>
        <v>0</v>
      </c>
      <c r="Q154" s="222"/>
      <c r="R154" s="223"/>
      <c r="S154" s="230">
        <f t="shared" si="97"/>
        <v>0</v>
      </c>
      <c r="T154" s="76">
        <f t="shared" si="98"/>
      </c>
    </row>
    <row r="155" spans="1:20" ht="12.75">
      <c r="A155" s="217"/>
      <c r="B155" s="218"/>
      <c r="C155" s="217"/>
      <c r="D155" s="219"/>
      <c r="E155" s="222"/>
      <c r="F155" s="223"/>
      <c r="G155" s="231">
        <f t="shared" si="93"/>
        <v>0</v>
      </c>
      <c r="H155" s="222"/>
      <c r="I155" s="223"/>
      <c r="J155" s="231">
        <f t="shared" si="94"/>
        <v>0</v>
      </c>
      <c r="K155" s="220"/>
      <c r="L155" s="221"/>
      <c r="M155" s="229">
        <f t="shared" si="95"/>
        <v>0</v>
      </c>
      <c r="N155" s="222"/>
      <c r="O155" s="223"/>
      <c r="P155" s="231">
        <f t="shared" si="96"/>
        <v>0</v>
      </c>
      <c r="Q155" s="222"/>
      <c r="R155" s="223"/>
      <c r="S155" s="230">
        <f t="shared" si="97"/>
        <v>0</v>
      </c>
      <c r="T155" s="76">
        <f t="shared" si="98"/>
      </c>
    </row>
    <row r="156" spans="1:20" ht="12.75">
      <c r="A156" s="217"/>
      <c r="B156" s="218"/>
      <c r="C156" s="217"/>
      <c r="D156" s="219"/>
      <c r="E156" s="222"/>
      <c r="F156" s="223"/>
      <c r="G156" s="231">
        <f t="shared" si="93"/>
        <v>0</v>
      </c>
      <c r="H156" s="222"/>
      <c r="I156" s="223"/>
      <c r="J156" s="231">
        <f t="shared" si="94"/>
        <v>0</v>
      </c>
      <c r="K156" s="220"/>
      <c r="L156" s="221"/>
      <c r="M156" s="229">
        <f t="shared" si="95"/>
        <v>0</v>
      </c>
      <c r="N156" s="222"/>
      <c r="O156" s="223"/>
      <c r="P156" s="231">
        <f t="shared" si="96"/>
        <v>0</v>
      </c>
      <c r="Q156" s="222"/>
      <c r="R156" s="223"/>
      <c r="S156" s="230">
        <f t="shared" si="97"/>
        <v>0</v>
      </c>
      <c r="T156" s="76">
        <f t="shared" si="98"/>
      </c>
    </row>
    <row r="157" spans="1:20" ht="12.75">
      <c r="A157" s="224"/>
      <c r="B157" s="225"/>
      <c r="C157" s="224"/>
      <c r="D157" s="226"/>
      <c r="E157" s="227"/>
      <c r="F157" s="228"/>
      <c r="G157" s="232">
        <f t="shared" si="93"/>
        <v>0</v>
      </c>
      <c r="H157" s="227"/>
      <c r="I157" s="228"/>
      <c r="J157" s="232">
        <f t="shared" si="94"/>
        <v>0</v>
      </c>
      <c r="K157" s="220"/>
      <c r="L157" s="221"/>
      <c r="M157" s="229">
        <f t="shared" si="95"/>
        <v>0</v>
      </c>
      <c r="N157" s="227"/>
      <c r="O157" s="228"/>
      <c r="P157" s="232">
        <f t="shared" si="96"/>
        <v>0</v>
      </c>
      <c r="Q157" s="227"/>
      <c r="R157" s="228"/>
      <c r="S157" s="233">
        <f t="shared" si="97"/>
        <v>0</v>
      </c>
      <c r="T157" s="76">
        <f t="shared" si="98"/>
      </c>
    </row>
    <row r="158" spans="1:20" ht="12.75">
      <c r="A158" s="425">
        <f>'Запит 2-1'!B19</f>
        <v>0</v>
      </c>
      <c r="B158" s="426"/>
      <c r="C158" s="426"/>
      <c r="D158" s="426"/>
      <c r="E158" s="426"/>
      <c r="F158" s="426"/>
      <c r="G158" s="426"/>
      <c r="H158" s="426"/>
      <c r="I158" s="426"/>
      <c r="J158" s="426"/>
      <c r="K158" s="426"/>
      <c r="L158" s="426"/>
      <c r="M158" s="426"/>
      <c r="N158" s="426"/>
      <c r="O158" s="426"/>
      <c r="P158" s="426"/>
      <c r="Q158" s="426"/>
      <c r="R158" s="426"/>
      <c r="S158" s="427"/>
      <c r="T158" s="76">
        <f>T159</f>
      </c>
    </row>
    <row r="159" spans="1:20" ht="12.75">
      <c r="A159" s="26" t="s">
        <v>3</v>
      </c>
      <c r="B159" s="419" t="s">
        <v>126</v>
      </c>
      <c r="C159" s="420"/>
      <c r="D159" s="420"/>
      <c r="E159" s="420"/>
      <c r="F159" s="420"/>
      <c r="G159" s="420"/>
      <c r="H159" s="420"/>
      <c r="I159" s="420"/>
      <c r="J159" s="420"/>
      <c r="K159" s="420"/>
      <c r="L159" s="420"/>
      <c r="M159" s="420"/>
      <c r="N159" s="420"/>
      <c r="O159" s="420"/>
      <c r="P159" s="420"/>
      <c r="Q159" s="420"/>
      <c r="R159" s="420"/>
      <c r="S159" s="421"/>
      <c r="T159" s="76">
        <f>T160</f>
      </c>
    </row>
    <row r="160" spans="1:20" ht="12.75">
      <c r="A160" s="217"/>
      <c r="B160" s="218"/>
      <c r="C160" s="217"/>
      <c r="D160" s="219"/>
      <c r="E160" s="220"/>
      <c r="F160" s="221"/>
      <c r="G160" s="229">
        <f>SUM(E160:F160)</f>
        <v>0</v>
      </c>
      <c r="H160" s="220"/>
      <c r="I160" s="221"/>
      <c r="J160" s="229">
        <f>SUM(H160:I160)</f>
        <v>0</v>
      </c>
      <c r="K160" s="220"/>
      <c r="L160" s="221"/>
      <c r="M160" s="229">
        <f>SUM(K160:L160)</f>
        <v>0</v>
      </c>
      <c r="N160" s="220"/>
      <c r="O160" s="221"/>
      <c r="P160" s="229">
        <f>SUM(N160:O160)</f>
        <v>0</v>
      </c>
      <c r="Q160" s="222" t="s">
        <v>0</v>
      </c>
      <c r="R160" s="223" t="s">
        <v>0</v>
      </c>
      <c r="S160" s="230">
        <f>SUM(Q160:R160)</f>
        <v>0</v>
      </c>
      <c r="T160" s="76">
        <f aca="true" t="shared" si="99" ref="T160:T167">IF(B160&lt;&gt;"","Для друку","")</f>
      </c>
    </row>
    <row r="161" spans="1:20" ht="12.75">
      <c r="A161" s="217"/>
      <c r="B161" s="218"/>
      <c r="C161" s="217"/>
      <c r="D161" s="219"/>
      <c r="E161" s="220"/>
      <c r="F161" s="221"/>
      <c r="G161" s="229">
        <f aca="true" t="shared" si="100" ref="G161:G167">SUM(E161:F161)</f>
        <v>0</v>
      </c>
      <c r="H161" s="220"/>
      <c r="I161" s="221"/>
      <c r="J161" s="229">
        <f aca="true" t="shared" si="101" ref="J161:J167">SUM(H161:I161)</f>
        <v>0</v>
      </c>
      <c r="K161" s="220"/>
      <c r="L161" s="221"/>
      <c r="M161" s="229">
        <f aca="true" t="shared" si="102" ref="M161:M167">SUM(K161:L161)</f>
        <v>0</v>
      </c>
      <c r="N161" s="220"/>
      <c r="O161" s="221"/>
      <c r="P161" s="229">
        <f aca="true" t="shared" si="103" ref="P161:P167">SUM(N161:O161)</f>
        <v>0</v>
      </c>
      <c r="Q161" s="222"/>
      <c r="R161" s="223"/>
      <c r="S161" s="230">
        <f aca="true" t="shared" si="104" ref="S161:S167">SUM(Q161:R161)</f>
        <v>0</v>
      </c>
      <c r="T161" s="76">
        <f t="shared" si="99"/>
      </c>
    </row>
    <row r="162" spans="1:20" ht="12.75">
      <c r="A162" s="217"/>
      <c r="B162" s="218"/>
      <c r="C162" s="217"/>
      <c r="D162" s="219"/>
      <c r="E162" s="220"/>
      <c r="F162" s="221"/>
      <c r="G162" s="229">
        <f t="shared" si="100"/>
        <v>0</v>
      </c>
      <c r="H162" s="220"/>
      <c r="I162" s="221"/>
      <c r="J162" s="229">
        <f t="shared" si="101"/>
        <v>0</v>
      </c>
      <c r="K162" s="220"/>
      <c r="L162" s="221"/>
      <c r="M162" s="229">
        <f t="shared" si="102"/>
        <v>0</v>
      </c>
      <c r="N162" s="220"/>
      <c r="O162" s="221"/>
      <c r="P162" s="229">
        <f t="shared" si="103"/>
        <v>0</v>
      </c>
      <c r="Q162" s="222"/>
      <c r="R162" s="223"/>
      <c r="S162" s="230">
        <f t="shared" si="104"/>
        <v>0</v>
      </c>
      <c r="T162" s="76">
        <f t="shared" si="99"/>
      </c>
    </row>
    <row r="163" spans="1:20" ht="12.75">
      <c r="A163" s="217"/>
      <c r="B163" s="218"/>
      <c r="C163" s="217"/>
      <c r="D163" s="219"/>
      <c r="E163" s="220"/>
      <c r="F163" s="221"/>
      <c r="G163" s="229">
        <f t="shared" si="100"/>
        <v>0</v>
      </c>
      <c r="H163" s="220"/>
      <c r="I163" s="221"/>
      <c r="J163" s="229">
        <f t="shared" si="101"/>
        <v>0</v>
      </c>
      <c r="K163" s="220"/>
      <c r="L163" s="221"/>
      <c r="M163" s="229">
        <f t="shared" si="102"/>
        <v>0</v>
      </c>
      <c r="N163" s="220"/>
      <c r="O163" s="221"/>
      <c r="P163" s="229">
        <f t="shared" si="103"/>
        <v>0</v>
      </c>
      <c r="Q163" s="222"/>
      <c r="R163" s="223"/>
      <c r="S163" s="230">
        <f t="shared" si="104"/>
        <v>0</v>
      </c>
      <c r="T163" s="76">
        <f t="shared" si="99"/>
      </c>
    </row>
    <row r="164" spans="1:20" ht="12.75">
      <c r="A164" s="217"/>
      <c r="B164" s="218"/>
      <c r="C164" s="217"/>
      <c r="D164" s="219"/>
      <c r="E164" s="220"/>
      <c r="F164" s="221"/>
      <c r="G164" s="229">
        <f t="shared" si="100"/>
        <v>0</v>
      </c>
      <c r="H164" s="220"/>
      <c r="I164" s="221"/>
      <c r="J164" s="229">
        <f t="shared" si="101"/>
        <v>0</v>
      </c>
      <c r="K164" s="220"/>
      <c r="L164" s="221"/>
      <c r="M164" s="229">
        <f t="shared" si="102"/>
        <v>0</v>
      </c>
      <c r="N164" s="220"/>
      <c r="O164" s="221"/>
      <c r="P164" s="229">
        <f t="shared" si="103"/>
        <v>0</v>
      </c>
      <c r="Q164" s="222"/>
      <c r="R164" s="223"/>
      <c r="S164" s="230">
        <f t="shared" si="104"/>
        <v>0</v>
      </c>
      <c r="T164" s="76">
        <f t="shared" si="99"/>
      </c>
    </row>
    <row r="165" spans="1:20" ht="12.75">
      <c r="A165" s="217"/>
      <c r="B165" s="218"/>
      <c r="C165" s="217"/>
      <c r="D165" s="219"/>
      <c r="E165" s="220"/>
      <c r="F165" s="221"/>
      <c r="G165" s="229">
        <f t="shared" si="100"/>
        <v>0</v>
      </c>
      <c r="H165" s="220"/>
      <c r="I165" s="221"/>
      <c r="J165" s="229">
        <f t="shared" si="101"/>
        <v>0</v>
      </c>
      <c r="K165" s="220"/>
      <c r="L165" s="221"/>
      <c r="M165" s="229">
        <f t="shared" si="102"/>
        <v>0</v>
      </c>
      <c r="N165" s="220"/>
      <c r="O165" s="221"/>
      <c r="P165" s="229">
        <f t="shared" si="103"/>
        <v>0</v>
      </c>
      <c r="Q165" s="222"/>
      <c r="R165" s="223"/>
      <c r="S165" s="230">
        <f t="shared" si="104"/>
        <v>0</v>
      </c>
      <c r="T165" s="76">
        <f t="shared" si="99"/>
      </c>
    </row>
    <row r="166" spans="1:20" ht="12.75">
      <c r="A166" s="217"/>
      <c r="B166" s="218"/>
      <c r="C166" s="217"/>
      <c r="D166" s="219"/>
      <c r="E166" s="220"/>
      <c r="F166" s="221"/>
      <c r="G166" s="229">
        <f t="shared" si="100"/>
        <v>0</v>
      </c>
      <c r="H166" s="220"/>
      <c r="I166" s="221"/>
      <c r="J166" s="229">
        <f t="shared" si="101"/>
        <v>0</v>
      </c>
      <c r="K166" s="220"/>
      <c r="L166" s="221"/>
      <c r="M166" s="229">
        <f t="shared" si="102"/>
        <v>0</v>
      </c>
      <c r="N166" s="220"/>
      <c r="O166" s="221"/>
      <c r="P166" s="229">
        <f t="shared" si="103"/>
        <v>0</v>
      </c>
      <c r="Q166" s="222"/>
      <c r="R166" s="223"/>
      <c r="S166" s="230">
        <f t="shared" si="104"/>
        <v>0</v>
      </c>
      <c r="T166" s="76">
        <f t="shared" si="99"/>
      </c>
    </row>
    <row r="167" spans="1:20" ht="12.75">
      <c r="A167" s="217"/>
      <c r="B167" s="218"/>
      <c r="C167" s="217"/>
      <c r="D167" s="219"/>
      <c r="E167" s="220"/>
      <c r="F167" s="221"/>
      <c r="G167" s="229">
        <f t="shared" si="100"/>
        <v>0</v>
      </c>
      <c r="H167" s="220"/>
      <c r="I167" s="221"/>
      <c r="J167" s="229">
        <f t="shared" si="101"/>
        <v>0</v>
      </c>
      <c r="K167" s="220"/>
      <c r="L167" s="221"/>
      <c r="M167" s="229">
        <f t="shared" si="102"/>
        <v>0</v>
      </c>
      <c r="N167" s="220"/>
      <c r="O167" s="221"/>
      <c r="P167" s="229">
        <f t="shared" si="103"/>
        <v>0</v>
      </c>
      <c r="Q167" s="222"/>
      <c r="R167" s="223"/>
      <c r="S167" s="230">
        <f t="shared" si="104"/>
        <v>0</v>
      </c>
      <c r="T167" s="76">
        <f t="shared" si="99"/>
      </c>
    </row>
    <row r="168" spans="1:20" ht="12.75">
      <c r="A168" s="21" t="s">
        <v>4</v>
      </c>
      <c r="B168" s="419" t="s">
        <v>127</v>
      </c>
      <c r="C168" s="420" t="s">
        <v>0</v>
      </c>
      <c r="D168" s="420" t="s">
        <v>0</v>
      </c>
      <c r="E168" s="420" t="s">
        <v>0</v>
      </c>
      <c r="F168" s="420" t="s">
        <v>0</v>
      </c>
      <c r="G168" s="420" t="s">
        <v>0</v>
      </c>
      <c r="H168" s="420" t="s">
        <v>0</v>
      </c>
      <c r="I168" s="420" t="s">
        <v>0</v>
      </c>
      <c r="J168" s="420" t="s">
        <v>0</v>
      </c>
      <c r="K168" s="420" t="s">
        <v>0</v>
      </c>
      <c r="L168" s="420" t="s">
        <v>0</v>
      </c>
      <c r="M168" s="420" t="s">
        <v>0</v>
      </c>
      <c r="N168" s="420" t="s">
        <v>0</v>
      </c>
      <c r="O168" s="420" t="s">
        <v>0</v>
      </c>
      <c r="P168" s="420" t="s">
        <v>0</v>
      </c>
      <c r="Q168" s="420"/>
      <c r="R168" s="420"/>
      <c r="S168" s="421"/>
      <c r="T168" s="76">
        <f>T169</f>
      </c>
    </row>
    <row r="169" spans="1:20" ht="12.75">
      <c r="A169" s="217" t="s">
        <v>0</v>
      </c>
      <c r="B169" s="218"/>
      <c r="C169" s="217"/>
      <c r="D169" s="219"/>
      <c r="E169" s="222" t="s">
        <v>0</v>
      </c>
      <c r="F169" s="223" t="s">
        <v>0</v>
      </c>
      <c r="G169" s="231">
        <f>SUM(E169:F169)</f>
        <v>0</v>
      </c>
      <c r="H169" s="222" t="s">
        <v>0</v>
      </c>
      <c r="I169" s="223" t="s">
        <v>0</v>
      </c>
      <c r="J169" s="231">
        <f>SUM(H169:I169)</f>
        <v>0</v>
      </c>
      <c r="K169" s="220"/>
      <c r="L169" s="221"/>
      <c r="M169" s="229">
        <f>SUM(K169:L169)</f>
        <v>0</v>
      </c>
      <c r="N169" s="222" t="s">
        <v>0</v>
      </c>
      <c r="O169" s="223" t="s">
        <v>0</v>
      </c>
      <c r="P169" s="231">
        <f>SUM(N169:O169)</f>
        <v>0</v>
      </c>
      <c r="Q169" s="222" t="s">
        <v>0</v>
      </c>
      <c r="R169" s="223" t="s">
        <v>0</v>
      </c>
      <c r="S169" s="230">
        <f>SUM(Q169:R169)</f>
        <v>0</v>
      </c>
      <c r="T169" s="76">
        <f aca="true" t="shared" si="105" ref="T169:T176">IF(B169&lt;&gt;"","Для друку","")</f>
      </c>
    </row>
    <row r="170" spans="1:20" ht="12.75">
      <c r="A170" s="217"/>
      <c r="B170" s="218"/>
      <c r="C170" s="217"/>
      <c r="D170" s="219"/>
      <c r="E170" s="222"/>
      <c r="F170" s="223"/>
      <c r="G170" s="231">
        <f aca="true" t="shared" si="106" ref="G170:G176">SUM(E170:F170)</f>
        <v>0</v>
      </c>
      <c r="H170" s="222"/>
      <c r="I170" s="223"/>
      <c r="J170" s="231">
        <f aca="true" t="shared" si="107" ref="J170:J176">SUM(H170:I170)</f>
        <v>0</v>
      </c>
      <c r="K170" s="220"/>
      <c r="L170" s="221"/>
      <c r="M170" s="229">
        <f aca="true" t="shared" si="108" ref="M170:M176">SUM(K170:L170)</f>
        <v>0</v>
      </c>
      <c r="N170" s="222"/>
      <c r="O170" s="223"/>
      <c r="P170" s="231">
        <f aca="true" t="shared" si="109" ref="P170:P176">SUM(N170:O170)</f>
        <v>0</v>
      </c>
      <c r="Q170" s="222"/>
      <c r="R170" s="223"/>
      <c r="S170" s="230">
        <f aca="true" t="shared" si="110" ref="S170:S176">SUM(Q170:R170)</f>
        <v>0</v>
      </c>
      <c r="T170" s="76">
        <f t="shared" si="105"/>
      </c>
    </row>
    <row r="171" spans="1:20" ht="12.75">
      <c r="A171" s="217"/>
      <c r="B171" s="218"/>
      <c r="C171" s="217"/>
      <c r="D171" s="219"/>
      <c r="E171" s="222"/>
      <c r="F171" s="223"/>
      <c r="G171" s="231">
        <f t="shared" si="106"/>
        <v>0</v>
      </c>
      <c r="H171" s="222"/>
      <c r="I171" s="223"/>
      <c r="J171" s="231">
        <f t="shared" si="107"/>
        <v>0</v>
      </c>
      <c r="K171" s="220"/>
      <c r="L171" s="221"/>
      <c r="M171" s="229">
        <f t="shared" si="108"/>
        <v>0</v>
      </c>
      <c r="N171" s="222"/>
      <c r="O171" s="223"/>
      <c r="P171" s="231">
        <f t="shared" si="109"/>
        <v>0</v>
      </c>
      <c r="Q171" s="222"/>
      <c r="R171" s="223"/>
      <c r="S171" s="230">
        <f t="shared" si="110"/>
        <v>0</v>
      </c>
      <c r="T171" s="76">
        <f t="shared" si="105"/>
      </c>
    </row>
    <row r="172" spans="1:20" ht="12.75">
      <c r="A172" s="217"/>
      <c r="B172" s="218"/>
      <c r="C172" s="217"/>
      <c r="D172" s="219"/>
      <c r="E172" s="222"/>
      <c r="F172" s="223"/>
      <c r="G172" s="231">
        <f t="shared" si="106"/>
        <v>0</v>
      </c>
      <c r="H172" s="222"/>
      <c r="I172" s="223"/>
      <c r="J172" s="231">
        <f t="shared" si="107"/>
        <v>0</v>
      </c>
      <c r="K172" s="220"/>
      <c r="L172" s="221"/>
      <c r="M172" s="229">
        <f t="shared" si="108"/>
        <v>0</v>
      </c>
      <c r="N172" s="222"/>
      <c r="O172" s="223"/>
      <c r="P172" s="231">
        <f t="shared" si="109"/>
        <v>0</v>
      </c>
      <c r="Q172" s="222"/>
      <c r="R172" s="223"/>
      <c r="S172" s="230">
        <f t="shared" si="110"/>
        <v>0</v>
      </c>
      <c r="T172" s="76">
        <f t="shared" si="105"/>
      </c>
    </row>
    <row r="173" spans="1:20" ht="12.75">
      <c r="A173" s="217"/>
      <c r="B173" s="218"/>
      <c r="C173" s="217"/>
      <c r="D173" s="219"/>
      <c r="E173" s="222"/>
      <c r="F173" s="223"/>
      <c r="G173" s="231">
        <f t="shared" si="106"/>
        <v>0</v>
      </c>
      <c r="H173" s="222"/>
      <c r="I173" s="223"/>
      <c r="J173" s="231">
        <f t="shared" si="107"/>
        <v>0</v>
      </c>
      <c r="K173" s="220"/>
      <c r="L173" s="221"/>
      <c r="M173" s="229">
        <f t="shared" si="108"/>
        <v>0</v>
      </c>
      <c r="N173" s="222"/>
      <c r="O173" s="223"/>
      <c r="P173" s="231">
        <f t="shared" si="109"/>
        <v>0</v>
      </c>
      <c r="Q173" s="222"/>
      <c r="R173" s="223"/>
      <c r="S173" s="230">
        <f t="shared" si="110"/>
        <v>0</v>
      </c>
      <c r="T173" s="76">
        <f t="shared" si="105"/>
      </c>
    </row>
    <row r="174" spans="1:20" ht="12.75">
      <c r="A174" s="217"/>
      <c r="B174" s="218"/>
      <c r="C174" s="217"/>
      <c r="D174" s="219"/>
      <c r="E174" s="222"/>
      <c r="F174" s="223"/>
      <c r="G174" s="231">
        <f t="shared" si="106"/>
        <v>0</v>
      </c>
      <c r="H174" s="222"/>
      <c r="I174" s="223"/>
      <c r="J174" s="231">
        <f t="shared" si="107"/>
        <v>0</v>
      </c>
      <c r="K174" s="220"/>
      <c r="L174" s="221"/>
      <c r="M174" s="229">
        <f t="shared" si="108"/>
        <v>0</v>
      </c>
      <c r="N174" s="222"/>
      <c r="O174" s="223"/>
      <c r="P174" s="231">
        <f t="shared" si="109"/>
        <v>0</v>
      </c>
      <c r="Q174" s="222"/>
      <c r="R174" s="223"/>
      <c r="S174" s="230">
        <f t="shared" si="110"/>
        <v>0</v>
      </c>
      <c r="T174" s="76">
        <f t="shared" si="105"/>
      </c>
    </row>
    <row r="175" spans="1:20" ht="12.75">
      <c r="A175" s="217"/>
      <c r="B175" s="218"/>
      <c r="C175" s="217"/>
      <c r="D175" s="219"/>
      <c r="E175" s="222"/>
      <c r="F175" s="223"/>
      <c r="G175" s="231">
        <f t="shared" si="106"/>
        <v>0</v>
      </c>
      <c r="H175" s="222"/>
      <c r="I175" s="223"/>
      <c r="J175" s="231">
        <f t="shared" si="107"/>
        <v>0</v>
      </c>
      <c r="K175" s="220"/>
      <c r="L175" s="221"/>
      <c r="M175" s="229">
        <f t="shared" si="108"/>
        <v>0</v>
      </c>
      <c r="N175" s="222"/>
      <c r="O175" s="223"/>
      <c r="P175" s="231">
        <f t="shared" si="109"/>
        <v>0</v>
      </c>
      <c r="Q175" s="222"/>
      <c r="R175" s="223"/>
      <c r="S175" s="230">
        <f t="shared" si="110"/>
        <v>0</v>
      </c>
      <c r="T175" s="76">
        <f t="shared" si="105"/>
      </c>
    </row>
    <row r="176" spans="1:20" ht="12.75">
      <c r="A176" s="217"/>
      <c r="B176" s="218"/>
      <c r="C176" s="217"/>
      <c r="D176" s="219"/>
      <c r="E176" s="222"/>
      <c r="F176" s="223"/>
      <c r="G176" s="231">
        <f t="shared" si="106"/>
        <v>0</v>
      </c>
      <c r="H176" s="222"/>
      <c r="I176" s="223"/>
      <c r="J176" s="231">
        <f t="shared" si="107"/>
        <v>0</v>
      </c>
      <c r="K176" s="220"/>
      <c r="L176" s="221"/>
      <c r="M176" s="229">
        <f t="shared" si="108"/>
        <v>0</v>
      </c>
      <c r="N176" s="222"/>
      <c r="O176" s="223"/>
      <c r="P176" s="231">
        <f t="shared" si="109"/>
        <v>0</v>
      </c>
      <c r="Q176" s="222"/>
      <c r="R176" s="223"/>
      <c r="S176" s="230">
        <f t="shared" si="110"/>
        <v>0</v>
      </c>
      <c r="T176" s="76">
        <f t="shared" si="105"/>
      </c>
    </row>
    <row r="177" spans="1:20" ht="12.75">
      <c r="A177" s="21" t="s">
        <v>5</v>
      </c>
      <c r="B177" s="419" t="s">
        <v>128</v>
      </c>
      <c r="C177" s="420" t="s">
        <v>0</v>
      </c>
      <c r="D177" s="420" t="s">
        <v>0</v>
      </c>
      <c r="E177" s="420" t="s">
        <v>0</v>
      </c>
      <c r="F177" s="420" t="s">
        <v>0</v>
      </c>
      <c r="G177" s="420" t="s">
        <v>0</v>
      </c>
      <c r="H177" s="420" t="s">
        <v>0</v>
      </c>
      <c r="I177" s="420" t="s">
        <v>0</v>
      </c>
      <c r="J177" s="420" t="s">
        <v>0</v>
      </c>
      <c r="K177" s="420" t="s">
        <v>0</v>
      </c>
      <c r="L177" s="420" t="s">
        <v>0</v>
      </c>
      <c r="M177" s="420" t="s">
        <v>0</v>
      </c>
      <c r="N177" s="420" t="s">
        <v>0</v>
      </c>
      <c r="O177" s="420" t="s">
        <v>0</v>
      </c>
      <c r="P177" s="420" t="s">
        <v>0</v>
      </c>
      <c r="Q177" s="420"/>
      <c r="R177" s="420"/>
      <c r="S177" s="421"/>
      <c r="T177" s="76">
        <f>T178</f>
      </c>
    </row>
    <row r="178" spans="1:20" ht="12.75">
      <c r="A178" s="217" t="s">
        <v>0</v>
      </c>
      <c r="B178" s="218"/>
      <c r="C178" s="217"/>
      <c r="D178" s="219"/>
      <c r="E178" s="222" t="s">
        <v>0</v>
      </c>
      <c r="F178" s="223" t="s">
        <v>0</v>
      </c>
      <c r="G178" s="231">
        <f>SUM(E178:F178)</f>
        <v>0</v>
      </c>
      <c r="H178" s="222" t="s">
        <v>0</v>
      </c>
      <c r="I178" s="223" t="s">
        <v>0</v>
      </c>
      <c r="J178" s="231">
        <f>SUM(H178:I178)</f>
        <v>0</v>
      </c>
      <c r="K178" s="220"/>
      <c r="L178" s="221"/>
      <c r="M178" s="229">
        <f>SUM(K178:L178)</f>
        <v>0</v>
      </c>
      <c r="N178" s="222" t="s">
        <v>0</v>
      </c>
      <c r="O178" s="223" t="s">
        <v>0</v>
      </c>
      <c r="P178" s="231">
        <f>SUM(N178:O178)</f>
        <v>0</v>
      </c>
      <c r="Q178" s="222" t="s">
        <v>0</v>
      </c>
      <c r="R178" s="223" t="s">
        <v>0</v>
      </c>
      <c r="S178" s="230">
        <f>SUM(Q178:R178)</f>
        <v>0</v>
      </c>
      <c r="T178" s="76">
        <f aca="true" t="shared" si="111" ref="T178:T185">IF(B178&lt;&gt;"","Для друку","")</f>
      </c>
    </row>
    <row r="179" spans="1:20" ht="12.75">
      <c r="A179" s="217"/>
      <c r="B179" s="218"/>
      <c r="C179" s="217"/>
      <c r="D179" s="219"/>
      <c r="E179" s="222"/>
      <c r="F179" s="223"/>
      <c r="G179" s="231">
        <f aca="true" t="shared" si="112" ref="G179:G185">SUM(E179:F179)</f>
        <v>0</v>
      </c>
      <c r="H179" s="222"/>
      <c r="I179" s="223"/>
      <c r="J179" s="231">
        <f aca="true" t="shared" si="113" ref="J179:J185">SUM(H179:I179)</f>
        <v>0</v>
      </c>
      <c r="K179" s="220"/>
      <c r="L179" s="221"/>
      <c r="M179" s="229">
        <f aca="true" t="shared" si="114" ref="M179:M185">SUM(K179:L179)</f>
        <v>0</v>
      </c>
      <c r="N179" s="222"/>
      <c r="O179" s="223"/>
      <c r="P179" s="231">
        <f aca="true" t="shared" si="115" ref="P179:P185">SUM(N179:O179)</f>
        <v>0</v>
      </c>
      <c r="Q179" s="222"/>
      <c r="R179" s="223"/>
      <c r="S179" s="230">
        <f aca="true" t="shared" si="116" ref="S179:S185">SUM(Q179:R179)</f>
        <v>0</v>
      </c>
      <c r="T179" s="76">
        <f t="shared" si="111"/>
      </c>
    </row>
    <row r="180" spans="1:20" ht="12.75">
      <c r="A180" s="217"/>
      <c r="B180" s="218"/>
      <c r="C180" s="217"/>
      <c r="D180" s="219"/>
      <c r="E180" s="222"/>
      <c r="F180" s="223"/>
      <c r="G180" s="231">
        <f t="shared" si="112"/>
        <v>0</v>
      </c>
      <c r="H180" s="222"/>
      <c r="I180" s="223"/>
      <c r="J180" s="231">
        <f t="shared" si="113"/>
        <v>0</v>
      </c>
      <c r="K180" s="220"/>
      <c r="L180" s="221"/>
      <c r="M180" s="229">
        <f t="shared" si="114"/>
        <v>0</v>
      </c>
      <c r="N180" s="222"/>
      <c r="O180" s="223"/>
      <c r="P180" s="231">
        <f t="shared" si="115"/>
        <v>0</v>
      </c>
      <c r="Q180" s="222"/>
      <c r="R180" s="223"/>
      <c r="S180" s="230">
        <f t="shared" si="116"/>
        <v>0</v>
      </c>
      <c r="T180" s="76">
        <f t="shared" si="111"/>
      </c>
    </row>
    <row r="181" spans="1:20" ht="12.75">
      <c r="A181" s="217"/>
      <c r="B181" s="218"/>
      <c r="C181" s="217"/>
      <c r="D181" s="219"/>
      <c r="E181" s="222"/>
      <c r="F181" s="223"/>
      <c r="G181" s="231">
        <f t="shared" si="112"/>
        <v>0</v>
      </c>
      <c r="H181" s="222"/>
      <c r="I181" s="223"/>
      <c r="J181" s="231">
        <f t="shared" si="113"/>
        <v>0</v>
      </c>
      <c r="K181" s="220"/>
      <c r="L181" s="221"/>
      <c r="M181" s="229">
        <f t="shared" si="114"/>
        <v>0</v>
      </c>
      <c r="N181" s="222"/>
      <c r="O181" s="223"/>
      <c r="P181" s="231">
        <f t="shared" si="115"/>
        <v>0</v>
      </c>
      <c r="Q181" s="222"/>
      <c r="R181" s="223"/>
      <c r="S181" s="230">
        <f t="shared" si="116"/>
        <v>0</v>
      </c>
      <c r="T181" s="76">
        <f t="shared" si="111"/>
      </c>
    </row>
    <row r="182" spans="1:20" ht="12.75">
      <c r="A182" s="217"/>
      <c r="B182" s="218"/>
      <c r="C182" s="217"/>
      <c r="D182" s="219"/>
      <c r="E182" s="222"/>
      <c r="F182" s="223"/>
      <c r="G182" s="231">
        <f t="shared" si="112"/>
        <v>0</v>
      </c>
      <c r="H182" s="222"/>
      <c r="I182" s="223"/>
      <c r="J182" s="231">
        <f t="shared" si="113"/>
        <v>0</v>
      </c>
      <c r="K182" s="220"/>
      <c r="L182" s="221"/>
      <c r="M182" s="229">
        <f t="shared" si="114"/>
        <v>0</v>
      </c>
      <c r="N182" s="222"/>
      <c r="O182" s="223"/>
      <c r="P182" s="231">
        <f t="shared" si="115"/>
        <v>0</v>
      </c>
      <c r="Q182" s="222"/>
      <c r="R182" s="223"/>
      <c r="S182" s="230">
        <f t="shared" si="116"/>
        <v>0</v>
      </c>
      <c r="T182" s="76">
        <f t="shared" si="111"/>
      </c>
    </row>
    <row r="183" spans="1:20" ht="12.75">
      <c r="A183" s="217"/>
      <c r="B183" s="218"/>
      <c r="C183" s="217"/>
      <c r="D183" s="219"/>
      <c r="E183" s="222"/>
      <c r="F183" s="223"/>
      <c r="G183" s="231">
        <f t="shared" si="112"/>
        <v>0</v>
      </c>
      <c r="H183" s="222"/>
      <c r="I183" s="223"/>
      <c r="J183" s="231">
        <f t="shared" si="113"/>
        <v>0</v>
      </c>
      <c r="K183" s="220"/>
      <c r="L183" s="221"/>
      <c r="M183" s="229">
        <f t="shared" si="114"/>
        <v>0</v>
      </c>
      <c r="N183" s="222"/>
      <c r="O183" s="223"/>
      <c r="P183" s="231">
        <f t="shared" si="115"/>
        <v>0</v>
      </c>
      <c r="Q183" s="222"/>
      <c r="R183" s="223"/>
      <c r="S183" s="230">
        <f t="shared" si="116"/>
        <v>0</v>
      </c>
      <c r="T183" s="76">
        <f t="shared" si="111"/>
      </c>
    </row>
    <row r="184" spans="1:20" ht="12.75">
      <c r="A184" s="217"/>
      <c r="B184" s="218"/>
      <c r="C184" s="217"/>
      <c r="D184" s="219"/>
      <c r="E184" s="222"/>
      <c r="F184" s="223"/>
      <c r="G184" s="231">
        <f t="shared" si="112"/>
        <v>0</v>
      </c>
      <c r="H184" s="222"/>
      <c r="I184" s="223"/>
      <c r="J184" s="231">
        <f t="shared" si="113"/>
        <v>0</v>
      </c>
      <c r="K184" s="220"/>
      <c r="L184" s="221"/>
      <c r="M184" s="229">
        <f t="shared" si="114"/>
        <v>0</v>
      </c>
      <c r="N184" s="222"/>
      <c r="O184" s="223"/>
      <c r="P184" s="231">
        <f t="shared" si="115"/>
        <v>0</v>
      </c>
      <c r="Q184" s="222"/>
      <c r="R184" s="223"/>
      <c r="S184" s="230">
        <f t="shared" si="116"/>
        <v>0</v>
      </c>
      <c r="T184" s="76">
        <f t="shared" si="111"/>
      </c>
    </row>
    <row r="185" spans="1:20" ht="12.75">
      <c r="A185" s="217"/>
      <c r="B185" s="218"/>
      <c r="C185" s="217"/>
      <c r="D185" s="219"/>
      <c r="E185" s="222"/>
      <c r="F185" s="223"/>
      <c r="G185" s="231">
        <f t="shared" si="112"/>
        <v>0</v>
      </c>
      <c r="H185" s="222"/>
      <c r="I185" s="223"/>
      <c r="J185" s="231">
        <f t="shared" si="113"/>
        <v>0</v>
      </c>
      <c r="K185" s="220"/>
      <c r="L185" s="221"/>
      <c r="M185" s="229">
        <f t="shared" si="114"/>
        <v>0</v>
      </c>
      <c r="N185" s="222"/>
      <c r="O185" s="223"/>
      <c r="P185" s="231">
        <f t="shared" si="115"/>
        <v>0</v>
      </c>
      <c r="Q185" s="222"/>
      <c r="R185" s="223"/>
      <c r="S185" s="230">
        <f t="shared" si="116"/>
        <v>0</v>
      </c>
      <c r="T185" s="76">
        <f t="shared" si="111"/>
      </c>
    </row>
    <row r="186" spans="1:20" ht="12.75">
      <c r="A186" s="21" t="s">
        <v>6</v>
      </c>
      <c r="B186" s="419" t="s">
        <v>129</v>
      </c>
      <c r="C186" s="420" t="s">
        <v>0</v>
      </c>
      <c r="D186" s="420" t="s">
        <v>0</v>
      </c>
      <c r="E186" s="420" t="s">
        <v>0</v>
      </c>
      <c r="F186" s="420" t="s">
        <v>0</v>
      </c>
      <c r="G186" s="420" t="s">
        <v>0</v>
      </c>
      <c r="H186" s="420" t="s">
        <v>0</v>
      </c>
      <c r="I186" s="420" t="s">
        <v>0</v>
      </c>
      <c r="J186" s="420" t="s">
        <v>0</v>
      </c>
      <c r="K186" s="420" t="s">
        <v>0</v>
      </c>
      <c r="L186" s="420" t="s">
        <v>0</v>
      </c>
      <c r="M186" s="420" t="s">
        <v>0</v>
      </c>
      <c r="N186" s="420" t="s">
        <v>0</v>
      </c>
      <c r="O186" s="420" t="s">
        <v>0</v>
      </c>
      <c r="P186" s="420" t="s">
        <v>0</v>
      </c>
      <c r="Q186" s="420"/>
      <c r="R186" s="420"/>
      <c r="S186" s="421"/>
      <c r="T186" s="76">
        <f>T187</f>
      </c>
    </row>
    <row r="187" spans="1:20" ht="12.75">
      <c r="A187" s="217" t="s">
        <v>0</v>
      </c>
      <c r="B187" s="218"/>
      <c r="C187" s="217"/>
      <c r="D187" s="219"/>
      <c r="E187" s="222" t="s">
        <v>0</v>
      </c>
      <c r="F187" s="223" t="s">
        <v>0</v>
      </c>
      <c r="G187" s="231">
        <f aca="true" t="shared" si="117" ref="G187:G192">SUM(E187:F187)</f>
        <v>0</v>
      </c>
      <c r="H187" s="222" t="s">
        <v>0</v>
      </c>
      <c r="I187" s="223" t="s">
        <v>0</v>
      </c>
      <c r="J187" s="231">
        <f aca="true" t="shared" si="118" ref="J187:J192">SUM(H187:I187)</f>
        <v>0</v>
      </c>
      <c r="K187" s="220"/>
      <c r="L187" s="221"/>
      <c r="M187" s="229">
        <f aca="true" t="shared" si="119" ref="M187:M192">SUM(K187:L187)</f>
        <v>0</v>
      </c>
      <c r="N187" s="222" t="s">
        <v>0</v>
      </c>
      <c r="O187" s="223" t="s">
        <v>0</v>
      </c>
      <c r="P187" s="231">
        <f aca="true" t="shared" si="120" ref="P187:P192">SUM(N187:O187)</f>
        <v>0</v>
      </c>
      <c r="Q187" s="222" t="s">
        <v>0</v>
      </c>
      <c r="R187" s="223" t="s">
        <v>0</v>
      </c>
      <c r="S187" s="230">
        <f aca="true" t="shared" si="121" ref="S187:S192">SUM(Q187:R187)</f>
        <v>0</v>
      </c>
      <c r="T187" s="76">
        <f aca="true" t="shared" si="122" ref="T187:T192">IF(B187&lt;&gt;"","Для друку","")</f>
      </c>
    </row>
    <row r="188" spans="1:20" ht="12.75">
      <c r="A188" s="217"/>
      <c r="B188" s="218"/>
      <c r="C188" s="217"/>
      <c r="D188" s="219"/>
      <c r="E188" s="222"/>
      <c r="F188" s="223"/>
      <c r="G188" s="231">
        <f t="shared" si="117"/>
        <v>0</v>
      </c>
      <c r="H188" s="222"/>
      <c r="I188" s="223"/>
      <c r="J188" s="231">
        <f t="shared" si="118"/>
        <v>0</v>
      </c>
      <c r="K188" s="220"/>
      <c r="L188" s="221"/>
      <c r="M188" s="229">
        <f t="shared" si="119"/>
        <v>0</v>
      </c>
      <c r="N188" s="222"/>
      <c r="O188" s="223"/>
      <c r="P188" s="231">
        <f t="shared" si="120"/>
        <v>0</v>
      </c>
      <c r="Q188" s="222"/>
      <c r="R188" s="223"/>
      <c r="S188" s="230">
        <f t="shared" si="121"/>
        <v>0</v>
      </c>
      <c r="T188" s="76">
        <f t="shared" si="122"/>
      </c>
    </row>
    <row r="189" spans="1:20" ht="12.75">
      <c r="A189" s="217"/>
      <c r="B189" s="218"/>
      <c r="C189" s="217"/>
      <c r="D189" s="219"/>
      <c r="E189" s="222"/>
      <c r="F189" s="223"/>
      <c r="G189" s="231">
        <f t="shared" si="117"/>
        <v>0</v>
      </c>
      <c r="H189" s="222"/>
      <c r="I189" s="223"/>
      <c r="J189" s="231">
        <f t="shared" si="118"/>
        <v>0</v>
      </c>
      <c r="K189" s="220"/>
      <c r="L189" s="221"/>
      <c r="M189" s="229">
        <f t="shared" si="119"/>
        <v>0</v>
      </c>
      <c r="N189" s="222"/>
      <c r="O189" s="223"/>
      <c r="P189" s="231">
        <f t="shared" si="120"/>
        <v>0</v>
      </c>
      <c r="Q189" s="222"/>
      <c r="R189" s="223"/>
      <c r="S189" s="230">
        <f t="shared" si="121"/>
        <v>0</v>
      </c>
      <c r="T189" s="76">
        <f t="shared" si="122"/>
      </c>
    </row>
    <row r="190" spans="1:20" ht="12.75">
      <c r="A190" s="217"/>
      <c r="B190" s="218"/>
      <c r="C190" s="217"/>
      <c r="D190" s="219"/>
      <c r="E190" s="222"/>
      <c r="F190" s="223"/>
      <c r="G190" s="231">
        <f t="shared" si="117"/>
        <v>0</v>
      </c>
      <c r="H190" s="222"/>
      <c r="I190" s="223"/>
      <c r="J190" s="231">
        <f t="shared" si="118"/>
        <v>0</v>
      </c>
      <c r="K190" s="220"/>
      <c r="L190" s="221"/>
      <c r="M190" s="229">
        <f t="shared" si="119"/>
        <v>0</v>
      </c>
      <c r="N190" s="222"/>
      <c r="O190" s="223"/>
      <c r="P190" s="231">
        <f t="shared" si="120"/>
        <v>0</v>
      </c>
      <c r="Q190" s="222"/>
      <c r="R190" s="223"/>
      <c r="S190" s="230">
        <f t="shared" si="121"/>
        <v>0</v>
      </c>
      <c r="T190" s="76">
        <f t="shared" si="122"/>
      </c>
    </row>
    <row r="191" spans="1:20" ht="12.75">
      <c r="A191" s="217"/>
      <c r="B191" s="218"/>
      <c r="C191" s="217"/>
      <c r="D191" s="219"/>
      <c r="E191" s="222"/>
      <c r="F191" s="223"/>
      <c r="G191" s="231">
        <f t="shared" si="117"/>
        <v>0</v>
      </c>
      <c r="H191" s="222"/>
      <c r="I191" s="223"/>
      <c r="J191" s="231">
        <f t="shared" si="118"/>
        <v>0</v>
      </c>
      <c r="K191" s="220"/>
      <c r="L191" s="221"/>
      <c r="M191" s="229">
        <f t="shared" si="119"/>
        <v>0</v>
      </c>
      <c r="N191" s="222"/>
      <c r="O191" s="223"/>
      <c r="P191" s="231">
        <f t="shared" si="120"/>
        <v>0</v>
      </c>
      <c r="Q191" s="222"/>
      <c r="R191" s="223"/>
      <c r="S191" s="230">
        <f t="shared" si="121"/>
        <v>0</v>
      </c>
      <c r="T191" s="76">
        <f t="shared" si="122"/>
      </c>
    </row>
    <row r="192" spans="1:20" ht="12.75">
      <c r="A192" s="224"/>
      <c r="B192" s="225"/>
      <c r="C192" s="224"/>
      <c r="D192" s="226"/>
      <c r="E192" s="227"/>
      <c r="F192" s="228"/>
      <c r="G192" s="232">
        <f t="shared" si="117"/>
        <v>0</v>
      </c>
      <c r="H192" s="227"/>
      <c r="I192" s="228"/>
      <c r="J192" s="232">
        <f t="shared" si="118"/>
        <v>0</v>
      </c>
      <c r="K192" s="220"/>
      <c r="L192" s="221"/>
      <c r="M192" s="229">
        <f t="shared" si="119"/>
        <v>0</v>
      </c>
      <c r="N192" s="227"/>
      <c r="O192" s="228"/>
      <c r="P192" s="232">
        <f t="shared" si="120"/>
        <v>0</v>
      </c>
      <c r="Q192" s="227"/>
      <c r="R192" s="228"/>
      <c r="S192" s="233">
        <f t="shared" si="121"/>
        <v>0</v>
      </c>
      <c r="T192" s="76">
        <f t="shared" si="122"/>
      </c>
    </row>
  </sheetData>
  <sheetProtection/>
  <autoFilter ref="T1:T192"/>
  <mergeCells count="68">
    <mergeCell ref="Q15:Q16"/>
    <mergeCell ref="R15:R16"/>
    <mergeCell ref="B2:D4"/>
    <mergeCell ref="A11:D11"/>
    <mergeCell ref="B8:D8"/>
    <mergeCell ref="B5:D5"/>
    <mergeCell ref="B6:D6"/>
    <mergeCell ref="A2:A4"/>
    <mergeCell ref="B7:D7"/>
    <mergeCell ref="N2:P2"/>
    <mergeCell ref="A53:S53"/>
    <mergeCell ref="B54:S54"/>
    <mergeCell ref="B63:S63"/>
    <mergeCell ref="B9:D9"/>
    <mergeCell ref="B10:D10"/>
    <mergeCell ref="A14:A16"/>
    <mergeCell ref="B14:B16"/>
    <mergeCell ref="A18:S18"/>
    <mergeCell ref="F15:F16"/>
    <mergeCell ref="H15:H16"/>
    <mergeCell ref="B28:S28"/>
    <mergeCell ref="B37:S37"/>
    <mergeCell ref="B19:S19"/>
    <mergeCell ref="B116:S116"/>
    <mergeCell ref="B81:S81"/>
    <mergeCell ref="B98:S98"/>
    <mergeCell ref="B107:S107"/>
    <mergeCell ref="A88:S88"/>
    <mergeCell ref="B89:S89"/>
    <mergeCell ref="B46:S46"/>
    <mergeCell ref="A123:S123"/>
    <mergeCell ref="B124:S124"/>
    <mergeCell ref="E14:G14"/>
    <mergeCell ref="H14:J14"/>
    <mergeCell ref="K14:M14"/>
    <mergeCell ref="N14:P14"/>
    <mergeCell ref="Q14:S14"/>
    <mergeCell ref="E15:E16"/>
    <mergeCell ref="O15:O16"/>
    <mergeCell ref="B72:S72"/>
    <mergeCell ref="B142:S142"/>
    <mergeCell ref="B151:S151"/>
    <mergeCell ref="A158:S158"/>
    <mergeCell ref="B159:S159"/>
    <mergeCell ref="Q2:S2"/>
    <mergeCell ref="N3:N4"/>
    <mergeCell ref="O3:O4"/>
    <mergeCell ref="Q3:Q4"/>
    <mergeCell ref="R3:R4"/>
    <mergeCell ref="B177:S177"/>
    <mergeCell ref="B186:S186"/>
    <mergeCell ref="C14:C15"/>
    <mergeCell ref="D14:D15"/>
    <mergeCell ref="B133:S133"/>
    <mergeCell ref="B168:S168"/>
    <mergeCell ref="I15:I16"/>
    <mergeCell ref="K15:K16"/>
    <mergeCell ref="L15:L16"/>
    <mergeCell ref="N15:N16"/>
    <mergeCell ref="K2:M2"/>
    <mergeCell ref="E3:E4"/>
    <mergeCell ref="F3:F4"/>
    <mergeCell ref="H3:H4"/>
    <mergeCell ref="I3:I4"/>
    <mergeCell ref="K3:K4"/>
    <mergeCell ref="L3:L4"/>
    <mergeCell ref="E2:G2"/>
    <mergeCell ref="H2:J2"/>
  </mergeCells>
  <printOptions/>
  <pageMargins left="0.15748031496062992" right="0.15748031496062992" top="0.35433070866141736" bottom="0.34" header="0.31496062992125984" footer="0.3"/>
  <pageSetup blackAndWhite="1" fitToHeight="100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Q58"/>
  <sheetViews>
    <sheetView view="pageBreakPreview" zoomScale="115" zoomScaleSheetLayoutView="115" zoomScalePageLayoutView="0" workbookViewId="0" topLeftCell="A1">
      <selection activeCell="F49" sqref="F49"/>
    </sheetView>
  </sheetViews>
  <sheetFormatPr defaultColWidth="9.140625" defaultRowHeight="15"/>
  <cols>
    <col min="1" max="1" width="4.8515625" style="76" bestFit="1" customWidth="1"/>
    <col min="2" max="2" width="57.8515625" style="76" customWidth="1"/>
    <col min="3" max="16" width="12.28125" style="76" customWidth="1"/>
    <col min="17" max="16384" width="9.140625" style="76" customWidth="1"/>
  </cols>
  <sheetData>
    <row r="1" spans="1:17" ht="15.75">
      <c r="A1" s="204" t="s">
        <v>11</v>
      </c>
      <c r="B1" s="203" t="s">
        <v>165</v>
      </c>
      <c r="Q1" s="76" t="s">
        <v>117</v>
      </c>
    </row>
    <row r="2" spans="2:17" ht="22.5" customHeight="1">
      <c r="B2" s="452" t="s">
        <v>174</v>
      </c>
      <c r="C2" s="454" t="str">
        <f>Параметри!$B$5</f>
        <v>2011 (Звіт)</v>
      </c>
      <c r="D2" s="455"/>
      <c r="E2" s="454" t="str">
        <f>Параметри!$C$5</f>
        <v>2012 (Затверджено на рік)</v>
      </c>
      <c r="F2" s="455"/>
      <c r="G2" s="456" t="str">
        <f>Параметри!$D$5</f>
        <v>2013 (Проект)</v>
      </c>
      <c r="H2" s="457"/>
      <c r="I2" s="454" t="str">
        <f>Параметри!$E$5</f>
        <v>2014 (Прогноз)</v>
      </c>
      <c r="J2" s="455"/>
      <c r="K2" s="454" t="str">
        <f>Параметри!$F$5</f>
        <v>2015 (Прогноз)</v>
      </c>
      <c r="L2" s="455"/>
      <c r="Q2" s="76" t="s">
        <v>117</v>
      </c>
    </row>
    <row r="3" spans="2:17" ht="21">
      <c r="B3" s="453"/>
      <c r="C3" s="87" t="s">
        <v>43</v>
      </c>
      <c r="D3" s="88" t="s">
        <v>42</v>
      </c>
      <c r="E3" s="87" t="s">
        <v>43</v>
      </c>
      <c r="F3" s="88" t="s">
        <v>42</v>
      </c>
      <c r="G3" s="87" t="s">
        <v>43</v>
      </c>
      <c r="H3" s="88" t="s">
        <v>42</v>
      </c>
      <c r="I3" s="87" t="s">
        <v>43</v>
      </c>
      <c r="J3" s="88" t="s">
        <v>42</v>
      </c>
      <c r="K3" s="87" t="s">
        <v>43</v>
      </c>
      <c r="L3" s="88" t="s">
        <v>42</v>
      </c>
      <c r="Q3" s="76" t="s">
        <v>117</v>
      </c>
    </row>
    <row r="4" spans="2:17" ht="12.75">
      <c r="B4" s="89">
        <v>1</v>
      </c>
      <c r="C4" s="90">
        <f>B4+1</f>
        <v>2</v>
      </c>
      <c r="D4" s="91">
        <f aca="true" t="shared" si="0" ref="D4:L4">C4+1</f>
        <v>3</v>
      </c>
      <c r="E4" s="90">
        <f t="shared" si="0"/>
        <v>4</v>
      </c>
      <c r="F4" s="91">
        <f t="shared" si="0"/>
        <v>5</v>
      </c>
      <c r="G4" s="90">
        <f t="shared" si="0"/>
        <v>6</v>
      </c>
      <c r="H4" s="91">
        <f t="shared" si="0"/>
        <v>7</v>
      </c>
      <c r="I4" s="90">
        <f t="shared" si="0"/>
        <v>8</v>
      </c>
      <c r="J4" s="91">
        <f t="shared" si="0"/>
        <v>9</v>
      </c>
      <c r="K4" s="90">
        <f t="shared" si="0"/>
        <v>10</v>
      </c>
      <c r="L4" s="91">
        <f t="shared" si="0"/>
        <v>11</v>
      </c>
      <c r="Q4" s="76" t="s">
        <v>117</v>
      </c>
    </row>
    <row r="5" spans="2:17" ht="12.75">
      <c r="B5" s="27" t="s">
        <v>130</v>
      </c>
      <c r="C5" s="28">
        <f aca="true" t="shared" si="1" ref="C5:L5">SUM(C6:C15)</f>
        <v>0</v>
      </c>
      <c r="D5" s="29">
        <f t="shared" si="1"/>
        <v>0</v>
      </c>
      <c r="E5" s="28">
        <f t="shared" si="1"/>
        <v>0</v>
      </c>
      <c r="F5" s="29">
        <f t="shared" si="1"/>
        <v>0</v>
      </c>
      <c r="G5" s="28">
        <f t="shared" si="1"/>
        <v>0</v>
      </c>
      <c r="H5" s="29">
        <f t="shared" si="1"/>
        <v>0</v>
      </c>
      <c r="I5" s="28">
        <f t="shared" si="1"/>
        <v>0</v>
      </c>
      <c r="J5" s="29">
        <f t="shared" si="1"/>
        <v>0</v>
      </c>
      <c r="K5" s="28">
        <f t="shared" si="1"/>
        <v>0</v>
      </c>
      <c r="L5" s="29">
        <f t="shared" si="1"/>
        <v>0</v>
      </c>
      <c r="Q5" s="76">
        <f aca="true" t="shared" si="2" ref="Q5:Q33">IF(SUM(C5:L5)&lt;&gt;0,"Для друку","")</f>
      </c>
    </row>
    <row r="6" spans="2:17" ht="12.75">
      <c r="B6" s="30" t="s">
        <v>131</v>
      </c>
      <c r="C6" s="234"/>
      <c r="D6" s="235"/>
      <c r="E6" s="234"/>
      <c r="F6" s="235"/>
      <c r="G6" s="234"/>
      <c r="H6" s="235"/>
      <c r="I6" s="234"/>
      <c r="J6" s="235"/>
      <c r="K6" s="234"/>
      <c r="L6" s="235"/>
      <c r="Q6" s="76">
        <f t="shared" si="2"/>
      </c>
    </row>
    <row r="7" spans="2:17" ht="12.75">
      <c r="B7" s="30" t="s">
        <v>132</v>
      </c>
      <c r="C7" s="234"/>
      <c r="D7" s="235"/>
      <c r="E7" s="234"/>
      <c r="F7" s="235"/>
      <c r="G7" s="234"/>
      <c r="H7" s="235"/>
      <c r="I7" s="234"/>
      <c r="J7" s="235"/>
      <c r="K7" s="234"/>
      <c r="L7" s="235"/>
      <c r="Q7" s="76">
        <f t="shared" si="2"/>
      </c>
    </row>
    <row r="8" spans="2:17" ht="12.75">
      <c r="B8" s="30" t="s">
        <v>133</v>
      </c>
      <c r="C8" s="234"/>
      <c r="D8" s="235"/>
      <c r="E8" s="234"/>
      <c r="F8" s="235"/>
      <c r="G8" s="234"/>
      <c r="H8" s="235"/>
      <c r="I8" s="234"/>
      <c r="J8" s="235"/>
      <c r="K8" s="234"/>
      <c r="L8" s="235"/>
      <c r="Q8" s="76">
        <f t="shared" si="2"/>
      </c>
    </row>
    <row r="9" spans="2:17" ht="51">
      <c r="B9" s="30" t="s">
        <v>134</v>
      </c>
      <c r="C9" s="234"/>
      <c r="D9" s="235"/>
      <c r="E9" s="234"/>
      <c r="F9" s="235"/>
      <c r="G9" s="234"/>
      <c r="H9" s="235"/>
      <c r="I9" s="234"/>
      <c r="J9" s="235"/>
      <c r="K9" s="234"/>
      <c r="L9" s="235"/>
      <c r="Q9" s="76">
        <f t="shared" si="2"/>
      </c>
    </row>
    <row r="10" spans="2:17" ht="25.5">
      <c r="B10" s="30" t="s">
        <v>135</v>
      </c>
      <c r="C10" s="234"/>
      <c r="D10" s="235"/>
      <c r="E10" s="234"/>
      <c r="F10" s="235"/>
      <c r="G10" s="234"/>
      <c r="H10" s="235"/>
      <c r="I10" s="234"/>
      <c r="J10" s="235"/>
      <c r="K10" s="234"/>
      <c r="L10" s="235"/>
      <c r="Q10" s="76">
        <f t="shared" si="2"/>
      </c>
    </row>
    <row r="11" spans="2:17" ht="25.5">
      <c r="B11" s="30" t="s">
        <v>136</v>
      </c>
      <c r="C11" s="234"/>
      <c r="D11" s="235"/>
      <c r="E11" s="234"/>
      <c r="F11" s="235"/>
      <c r="G11" s="234"/>
      <c r="H11" s="235"/>
      <c r="I11" s="234"/>
      <c r="J11" s="235"/>
      <c r="K11" s="234"/>
      <c r="L11" s="235"/>
      <c r="Q11" s="76">
        <f t="shared" si="2"/>
      </c>
    </row>
    <row r="12" spans="2:17" ht="12.75">
      <c r="B12" s="30" t="s">
        <v>137</v>
      </c>
      <c r="C12" s="234"/>
      <c r="D12" s="235"/>
      <c r="E12" s="234"/>
      <c r="F12" s="235"/>
      <c r="G12" s="234"/>
      <c r="H12" s="235"/>
      <c r="I12" s="234"/>
      <c r="J12" s="235"/>
      <c r="K12" s="234"/>
      <c r="L12" s="235"/>
      <c r="Q12" s="76">
        <f t="shared" si="2"/>
      </c>
    </row>
    <row r="13" spans="2:17" ht="12.75">
      <c r="B13" s="241" t="s">
        <v>138</v>
      </c>
      <c r="C13" s="234"/>
      <c r="D13" s="235"/>
      <c r="E13" s="234"/>
      <c r="F13" s="235"/>
      <c r="G13" s="234"/>
      <c r="H13" s="235"/>
      <c r="I13" s="234"/>
      <c r="J13" s="235"/>
      <c r="K13" s="234"/>
      <c r="L13" s="235"/>
      <c r="Q13" s="76">
        <f t="shared" si="2"/>
      </c>
    </row>
    <row r="14" spans="2:17" ht="12.75">
      <c r="B14" s="241"/>
      <c r="C14" s="234"/>
      <c r="D14" s="235"/>
      <c r="E14" s="234"/>
      <c r="F14" s="235"/>
      <c r="G14" s="234"/>
      <c r="H14" s="235"/>
      <c r="I14" s="234"/>
      <c r="J14" s="235"/>
      <c r="K14" s="234"/>
      <c r="L14" s="235"/>
      <c r="Q14" s="76">
        <f t="shared" si="2"/>
      </c>
    </row>
    <row r="15" spans="2:17" ht="12.75">
      <c r="B15" s="241"/>
      <c r="C15" s="234"/>
      <c r="D15" s="235"/>
      <c r="E15" s="234"/>
      <c r="F15" s="235"/>
      <c r="G15" s="234"/>
      <c r="H15" s="235"/>
      <c r="I15" s="234"/>
      <c r="J15" s="235"/>
      <c r="K15" s="234"/>
      <c r="L15" s="235"/>
      <c r="Q15" s="76">
        <f t="shared" si="2"/>
      </c>
    </row>
    <row r="16" spans="2:17" ht="12.75">
      <c r="B16" s="31" t="s">
        <v>139</v>
      </c>
      <c r="C16" s="32">
        <f aca="true" t="shared" si="3" ref="C16:L16">SUM(C17:C20)</f>
        <v>0</v>
      </c>
      <c r="D16" s="33">
        <f t="shared" si="3"/>
        <v>0</v>
      </c>
      <c r="E16" s="32">
        <f t="shared" si="3"/>
        <v>0</v>
      </c>
      <c r="F16" s="33">
        <f t="shared" si="3"/>
        <v>0</v>
      </c>
      <c r="G16" s="32">
        <f t="shared" si="3"/>
        <v>0</v>
      </c>
      <c r="H16" s="33">
        <f t="shared" si="3"/>
        <v>0</v>
      </c>
      <c r="I16" s="32">
        <f t="shared" si="3"/>
        <v>0</v>
      </c>
      <c r="J16" s="33">
        <f t="shared" si="3"/>
        <v>0</v>
      </c>
      <c r="K16" s="32">
        <f t="shared" si="3"/>
        <v>0</v>
      </c>
      <c r="L16" s="33">
        <f t="shared" si="3"/>
        <v>0</v>
      </c>
      <c r="Q16" s="76">
        <f t="shared" si="2"/>
      </c>
    </row>
    <row r="17" spans="2:17" ht="38.25">
      <c r="B17" s="30" t="s">
        <v>140</v>
      </c>
      <c r="C17" s="234"/>
      <c r="D17" s="235"/>
      <c r="E17" s="234"/>
      <c r="F17" s="235"/>
      <c r="G17" s="234"/>
      <c r="H17" s="235"/>
      <c r="I17" s="234"/>
      <c r="J17" s="235"/>
      <c r="K17" s="234"/>
      <c r="L17" s="235"/>
      <c r="Q17" s="76">
        <f t="shared" si="2"/>
      </c>
    </row>
    <row r="18" spans="2:17" ht="12.75">
      <c r="B18" s="241" t="s">
        <v>138</v>
      </c>
      <c r="C18" s="234"/>
      <c r="D18" s="235"/>
      <c r="E18" s="234"/>
      <c r="F18" s="235"/>
      <c r="G18" s="234"/>
      <c r="H18" s="235"/>
      <c r="I18" s="234"/>
      <c r="J18" s="235"/>
      <c r="K18" s="234"/>
      <c r="L18" s="235"/>
      <c r="Q18" s="76">
        <f t="shared" si="2"/>
      </c>
    </row>
    <row r="19" spans="2:17" ht="12.75">
      <c r="B19" s="241"/>
      <c r="C19" s="234"/>
      <c r="D19" s="235"/>
      <c r="E19" s="234"/>
      <c r="F19" s="235"/>
      <c r="G19" s="234"/>
      <c r="H19" s="235"/>
      <c r="I19" s="234"/>
      <c r="J19" s="235"/>
      <c r="K19" s="234"/>
      <c r="L19" s="235"/>
      <c r="Q19" s="76">
        <f t="shared" si="2"/>
      </c>
    </row>
    <row r="20" spans="2:17" ht="12.75">
      <c r="B20" s="241"/>
      <c r="C20" s="234"/>
      <c r="D20" s="235"/>
      <c r="E20" s="234"/>
      <c r="F20" s="235"/>
      <c r="G20" s="234"/>
      <c r="H20" s="235"/>
      <c r="I20" s="234"/>
      <c r="J20" s="235"/>
      <c r="K20" s="234"/>
      <c r="L20" s="235"/>
      <c r="Q20" s="76">
        <f t="shared" si="2"/>
      </c>
    </row>
    <row r="21" spans="2:17" ht="12.75">
      <c r="B21" s="34" t="s">
        <v>141</v>
      </c>
      <c r="C21" s="236"/>
      <c r="D21" s="237"/>
      <c r="E21" s="236"/>
      <c r="F21" s="237"/>
      <c r="G21" s="236"/>
      <c r="H21" s="237"/>
      <c r="I21" s="236"/>
      <c r="J21" s="237"/>
      <c r="K21" s="236"/>
      <c r="L21" s="237"/>
      <c r="Q21" s="76">
        <f t="shared" si="2"/>
      </c>
    </row>
    <row r="22" spans="2:17" ht="12.75">
      <c r="B22" s="34" t="s">
        <v>142</v>
      </c>
      <c r="C22" s="32">
        <f>SUM(C23:C27)</f>
        <v>0</v>
      </c>
      <c r="D22" s="33">
        <f>SUM(D23:D27)</f>
        <v>0</v>
      </c>
      <c r="E22" s="32">
        <f>SUM(E23:E27)</f>
        <v>0</v>
      </c>
      <c r="F22" s="33">
        <f aca="true" t="shared" si="4" ref="F22:L22">SUM(F23:F27)</f>
        <v>0</v>
      </c>
      <c r="G22" s="32">
        <f t="shared" si="4"/>
        <v>0</v>
      </c>
      <c r="H22" s="33">
        <f t="shared" si="4"/>
        <v>0</v>
      </c>
      <c r="I22" s="32">
        <f t="shared" si="4"/>
        <v>0</v>
      </c>
      <c r="J22" s="33">
        <f t="shared" si="4"/>
        <v>0</v>
      </c>
      <c r="K22" s="32">
        <f t="shared" si="4"/>
        <v>0</v>
      </c>
      <c r="L22" s="33">
        <f t="shared" si="4"/>
        <v>0</v>
      </c>
      <c r="Q22" s="76">
        <f t="shared" si="2"/>
      </c>
    </row>
    <row r="23" spans="2:17" ht="12.75">
      <c r="B23" s="30" t="s">
        <v>143</v>
      </c>
      <c r="C23" s="234"/>
      <c r="D23" s="235"/>
      <c r="E23" s="234"/>
      <c r="F23" s="235"/>
      <c r="G23" s="234"/>
      <c r="H23" s="235"/>
      <c r="I23" s="234"/>
      <c r="J23" s="235"/>
      <c r="K23" s="234"/>
      <c r="L23" s="235"/>
      <c r="Q23" s="76">
        <f t="shared" si="2"/>
      </c>
    </row>
    <row r="24" spans="2:17" ht="12.75">
      <c r="B24" s="30" t="s">
        <v>144</v>
      </c>
      <c r="C24" s="234"/>
      <c r="D24" s="235"/>
      <c r="E24" s="234"/>
      <c r="F24" s="235"/>
      <c r="G24" s="234"/>
      <c r="H24" s="235"/>
      <c r="I24" s="234"/>
      <c r="J24" s="235"/>
      <c r="K24" s="234"/>
      <c r="L24" s="235"/>
      <c r="Q24" s="76">
        <f t="shared" si="2"/>
      </c>
    </row>
    <row r="25" spans="2:17" ht="12.75">
      <c r="B25" s="241" t="s">
        <v>138</v>
      </c>
      <c r="C25" s="234"/>
      <c r="D25" s="235"/>
      <c r="E25" s="234"/>
      <c r="F25" s="235"/>
      <c r="G25" s="234"/>
      <c r="H25" s="235"/>
      <c r="I25" s="234"/>
      <c r="J25" s="235"/>
      <c r="K25" s="234"/>
      <c r="L25" s="235"/>
      <c r="Q25" s="76">
        <f t="shared" si="2"/>
      </c>
    </row>
    <row r="26" spans="2:17" ht="12.75">
      <c r="B26" s="241"/>
      <c r="C26" s="234"/>
      <c r="D26" s="235"/>
      <c r="E26" s="234"/>
      <c r="F26" s="235"/>
      <c r="G26" s="234"/>
      <c r="H26" s="235"/>
      <c r="I26" s="234"/>
      <c r="J26" s="235"/>
      <c r="K26" s="234"/>
      <c r="L26" s="235"/>
      <c r="Q26" s="76">
        <f t="shared" si="2"/>
      </c>
    </row>
    <row r="27" spans="2:17" ht="12.75">
      <c r="B27" s="241"/>
      <c r="C27" s="234"/>
      <c r="D27" s="235"/>
      <c r="E27" s="234"/>
      <c r="F27" s="235"/>
      <c r="G27" s="234"/>
      <c r="H27" s="235"/>
      <c r="I27" s="234"/>
      <c r="J27" s="235"/>
      <c r="K27" s="234"/>
      <c r="L27" s="235"/>
      <c r="Q27" s="76">
        <f t="shared" si="2"/>
      </c>
    </row>
    <row r="28" spans="2:17" ht="12.75">
      <c r="B28" s="34" t="s">
        <v>145</v>
      </c>
      <c r="C28" s="32">
        <f aca="true" t="shared" si="5" ref="C28:L28">SUM(C29:C34)</f>
        <v>0</v>
      </c>
      <c r="D28" s="33">
        <f t="shared" si="5"/>
        <v>0</v>
      </c>
      <c r="E28" s="32">
        <f t="shared" si="5"/>
        <v>0</v>
      </c>
      <c r="F28" s="33">
        <f t="shared" si="5"/>
        <v>0</v>
      </c>
      <c r="G28" s="32">
        <f t="shared" si="5"/>
        <v>0</v>
      </c>
      <c r="H28" s="33">
        <f t="shared" si="5"/>
        <v>0</v>
      </c>
      <c r="I28" s="32">
        <f t="shared" si="5"/>
        <v>0</v>
      </c>
      <c r="J28" s="33">
        <f t="shared" si="5"/>
        <v>0</v>
      </c>
      <c r="K28" s="32">
        <f t="shared" si="5"/>
        <v>0</v>
      </c>
      <c r="L28" s="33">
        <f t="shared" si="5"/>
        <v>0</v>
      </c>
      <c r="Q28" s="76">
        <f t="shared" si="2"/>
      </c>
    </row>
    <row r="29" spans="2:17" ht="25.5">
      <c r="B29" s="30" t="s">
        <v>146</v>
      </c>
      <c r="C29" s="234"/>
      <c r="D29" s="235"/>
      <c r="E29" s="234"/>
      <c r="F29" s="235"/>
      <c r="G29" s="234"/>
      <c r="H29" s="235"/>
      <c r="I29" s="234"/>
      <c r="J29" s="235"/>
      <c r="K29" s="234"/>
      <c r="L29" s="235"/>
      <c r="Q29" s="76">
        <f t="shared" si="2"/>
      </c>
    </row>
    <row r="30" spans="2:17" ht="38.25">
      <c r="B30" s="35" t="s">
        <v>147</v>
      </c>
      <c r="C30" s="238"/>
      <c r="D30" s="239"/>
      <c r="E30" s="238"/>
      <c r="F30" s="239"/>
      <c r="G30" s="238"/>
      <c r="H30" s="239"/>
      <c r="I30" s="238"/>
      <c r="J30" s="239"/>
      <c r="K30" s="238"/>
      <c r="L30" s="239"/>
      <c r="Q30" s="76">
        <f t="shared" si="2"/>
      </c>
    </row>
    <row r="31" spans="2:17" ht="12.75">
      <c r="B31" s="35" t="s">
        <v>148</v>
      </c>
      <c r="C31" s="238"/>
      <c r="D31" s="239"/>
      <c r="E31" s="238"/>
      <c r="F31" s="239"/>
      <c r="G31" s="238"/>
      <c r="H31" s="239"/>
      <c r="I31" s="238"/>
      <c r="J31" s="239"/>
      <c r="K31" s="238"/>
      <c r="L31" s="239"/>
      <c r="Q31" s="76">
        <f t="shared" si="2"/>
      </c>
    </row>
    <row r="32" spans="2:17" ht="12.75">
      <c r="B32" s="241" t="s">
        <v>138</v>
      </c>
      <c r="C32" s="238"/>
      <c r="D32" s="239"/>
      <c r="E32" s="238"/>
      <c r="F32" s="239"/>
      <c r="G32" s="238"/>
      <c r="H32" s="239"/>
      <c r="I32" s="238"/>
      <c r="J32" s="239"/>
      <c r="K32" s="238"/>
      <c r="L32" s="239"/>
      <c r="Q32" s="76">
        <f t="shared" si="2"/>
      </c>
    </row>
    <row r="33" spans="2:17" ht="12.75">
      <c r="B33" s="241" t="s">
        <v>178</v>
      </c>
      <c r="C33" s="234"/>
      <c r="D33" s="235"/>
      <c r="E33" s="234"/>
      <c r="F33" s="235"/>
      <c r="G33" s="234"/>
      <c r="H33" s="235"/>
      <c r="I33" s="234"/>
      <c r="J33" s="235"/>
      <c r="K33" s="234"/>
      <c r="L33" s="235"/>
      <c r="Q33" s="76">
        <f t="shared" si="2"/>
      </c>
    </row>
    <row r="34" spans="2:17" ht="12.75">
      <c r="B34" s="242"/>
      <c r="C34" s="238"/>
      <c r="D34" s="239"/>
      <c r="E34" s="238"/>
      <c r="F34" s="239"/>
      <c r="G34" s="238"/>
      <c r="H34" s="239"/>
      <c r="I34" s="238"/>
      <c r="J34" s="239"/>
      <c r="K34" s="238"/>
      <c r="L34" s="239"/>
      <c r="Q34" s="76">
        <f>IF(SUM(C34:L34)&lt;&gt;0,"Для друку","")</f>
      </c>
    </row>
    <row r="35" spans="2:17" ht="12.75">
      <c r="B35" s="36" t="s">
        <v>19</v>
      </c>
      <c r="C35" s="37">
        <f aca="true" t="shared" si="6" ref="C35:L35">C5+C16+C21+C22+C28</f>
        <v>0</v>
      </c>
      <c r="D35" s="38">
        <f t="shared" si="6"/>
        <v>0</v>
      </c>
      <c r="E35" s="37">
        <f t="shared" si="6"/>
        <v>0</v>
      </c>
      <c r="F35" s="38">
        <f t="shared" si="6"/>
        <v>0</v>
      </c>
      <c r="G35" s="37">
        <f t="shared" si="6"/>
        <v>0</v>
      </c>
      <c r="H35" s="38">
        <f t="shared" si="6"/>
        <v>0</v>
      </c>
      <c r="I35" s="37">
        <f t="shared" si="6"/>
        <v>0</v>
      </c>
      <c r="J35" s="38">
        <f t="shared" si="6"/>
        <v>0</v>
      </c>
      <c r="K35" s="37">
        <f t="shared" si="6"/>
        <v>0</v>
      </c>
      <c r="L35" s="38">
        <f t="shared" si="6"/>
        <v>0</v>
      </c>
      <c r="Q35" s="76">
        <f>IF(SUM(C35:L35)&lt;&gt;0,"Для друку","")</f>
      </c>
    </row>
    <row r="36" spans="2:17" ht="25.5">
      <c r="B36" s="39" t="s">
        <v>149</v>
      </c>
      <c r="C36" s="40" t="s">
        <v>30</v>
      </c>
      <c r="D36" s="240"/>
      <c r="E36" s="40" t="s">
        <v>30</v>
      </c>
      <c r="F36" s="240"/>
      <c r="G36" s="40" t="s">
        <v>30</v>
      </c>
      <c r="H36" s="240"/>
      <c r="I36" s="40" t="s">
        <v>30</v>
      </c>
      <c r="J36" s="240"/>
      <c r="K36" s="40" t="s">
        <v>30</v>
      </c>
      <c r="L36" s="240"/>
      <c r="Q36" s="76">
        <f>IF(SUM(C36:L36)&lt;&gt;0,"Для друку","")</f>
      </c>
    </row>
    <row r="37" ht="12.75">
      <c r="Q37" s="76" t="s">
        <v>117</v>
      </c>
    </row>
    <row r="38" spans="1:17" ht="15.75">
      <c r="A38" s="204" t="s">
        <v>12</v>
      </c>
      <c r="B38" s="203" t="s">
        <v>156</v>
      </c>
      <c r="Q38" s="76" t="s">
        <v>117</v>
      </c>
    </row>
    <row r="39" spans="1:17" ht="12.75">
      <c r="A39" s="422" t="s">
        <v>37</v>
      </c>
      <c r="B39" s="423" t="s">
        <v>155</v>
      </c>
      <c r="C39" s="422" t="str">
        <f>Параметри!$B$5</f>
        <v>2011 (Звіт)</v>
      </c>
      <c r="D39" s="458"/>
      <c r="E39" s="458"/>
      <c r="F39" s="423"/>
      <c r="G39" s="422" t="str">
        <f>Параметри!$C$5</f>
        <v>2012 (Затверджено на рік)</v>
      </c>
      <c r="H39" s="458"/>
      <c r="I39" s="458"/>
      <c r="J39" s="423"/>
      <c r="K39" s="422" t="str">
        <f>Параметри!$D$5</f>
        <v>2013 (Проект)</v>
      </c>
      <c r="L39" s="423"/>
      <c r="M39" s="422" t="str">
        <f>Параметри!$E$5</f>
        <v>2014 (Прогноз)</v>
      </c>
      <c r="N39" s="423"/>
      <c r="O39" s="422" t="str">
        <f>Параметри!$F$5</f>
        <v>2015 (Прогноз)</v>
      </c>
      <c r="P39" s="423"/>
      <c r="Q39" s="76" t="s">
        <v>117</v>
      </c>
    </row>
    <row r="40" spans="1:17" ht="12.75" customHeight="1">
      <c r="A40" s="417"/>
      <c r="B40" s="424"/>
      <c r="C40" s="417" t="s">
        <v>43</v>
      </c>
      <c r="D40" s="418"/>
      <c r="E40" s="418" t="s">
        <v>42</v>
      </c>
      <c r="F40" s="424"/>
      <c r="G40" s="417" t="s">
        <v>43</v>
      </c>
      <c r="H40" s="418"/>
      <c r="I40" s="418" t="s">
        <v>42</v>
      </c>
      <c r="J40" s="424"/>
      <c r="K40" s="417" t="s">
        <v>169</v>
      </c>
      <c r="L40" s="424"/>
      <c r="M40" s="417" t="s">
        <v>170</v>
      </c>
      <c r="N40" s="424"/>
      <c r="O40" s="417" t="s">
        <v>170</v>
      </c>
      <c r="P40" s="424"/>
      <c r="Q40" s="76" t="s">
        <v>117</v>
      </c>
    </row>
    <row r="41" spans="1:17" ht="53.25">
      <c r="A41" s="417"/>
      <c r="B41" s="424"/>
      <c r="C41" s="112" t="s">
        <v>168</v>
      </c>
      <c r="D41" s="149" t="s">
        <v>41</v>
      </c>
      <c r="E41" s="149" t="s">
        <v>168</v>
      </c>
      <c r="F41" s="77" t="s">
        <v>41</v>
      </c>
      <c r="G41" s="112" t="s">
        <v>168</v>
      </c>
      <c r="H41" s="149" t="s">
        <v>41</v>
      </c>
      <c r="I41" s="149" t="s">
        <v>168</v>
      </c>
      <c r="J41" s="77" t="s">
        <v>41</v>
      </c>
      <c r="K41" s="112" t="s">
        <v>43</v>
      </c>
      <c r="L41" s="77" t="s">
        <v>42</v>
      </c>
      <c r="M41" s="112" t="s">
        <v>43</v>
      </c>
      <c r="N41" s="77" t="s">
        <v>42</v>
      </c>
      <c r="O41" s="112" t="s">
        <v>43</v>
      </c>
      <c r="P41" s="77" t="s">
        <v>42</v>
      </c>
      <c r="Q41" s="76" t="s">
        <v>117</v>
      </c>
    </row>
    <row r="42" spans="1:17" ht="12.75">
      <c r="A42" s="150">
        <v>1</v>
      </c>
      <c r="B42" s="151">
        <v>2</v>
      </c>
      <c r="C42" s="150">
        <v>3</v>
      </c>
      <c r="D42" s="152">
        <v>4</v>
      </c>
      <c r="E42" s="152">
        <v>5</v>
      </c>
      <c r="F42" s="151">
        <v>6</v>
      </c>
      <c r="G42" s="150">
        <v>7</v>
      </c>
      <c r="H42" s="152">
        <v>8</v>
      </c>
      <c r="I42" s="152">
        <v>9</v>
      </c>
      <c r="J42" s="151">
        <v>10</v>
      </c>
      <c r="K42" s="78">
        <v>11</v>
      </c>
      <c r="L42" s="80">
        <v>12</v>
      </c>
      <c r="M42" s="78">
        <v>13</v>
      </c>
      <c r="N42" s="80">
        <v>14</v>
      </c>
      <c r="O42" s="78">
        <v>15</v>
      </c>
      <c r="P42" s="80">
        <v>16</v>
      </c>
      <c r="Q42" s="76" t="s">
        <v>117</v>
      </c>
    </row>
    <row r="43" spans="1:17" ht="12.75">
      <c r="A43" s="243"/>
      <c r="B43" s="244"/>
      <c r="C43" s="320"/>
      <c r="D43" s="320"/>
      <c r="E43" s="314"/>
      <c r="F43" s="315"/>
      <c r="G43" s="320"/>
      <c r="H43" s="320"/>
      <c r="I43" s="314"/>
      <c r="J43" s="315"/>
      <c r="K43" s="320"/>
      <c r="L43" s="315"/>
      <c r="M43" s="320"/>
      <c r="N43" s="315"/>
      <c r="O43" s="320"/>
      <c r="P43" s="315"/>
      <c r="Q43" s="76">
        <f>IF(SUM(C43:P43)&lt;&gt;0,"Для друку","")</f>
      </c>
    </row>
    <row r="44" spans="1:17" ht="12.75">
      <c r="A44" s="245"/>
      <c r="B44" s="246"/>
      <c r="C44" s="321"/>
      <c r="D44" s="321"/>
      <c r="E44" s="316"/>
      <c r="F44" s="317"/>
      <c r="G44" s="321"/>
      <c r="H44" s="321"/>
      <c r="I44" s="316"/>
      <c r="J44" s="317"/>
      <c r="K44" s="321"/>
      <c r="L44" s="317"/>
      <c r="M44" s="321"/>
      <c r="N44" s="317"/>
      <c r="O44" s="321"/>
      <c r="P44" s="317"/>
      <c r="Q44" s="76">
        <f aca="true" t="shared" si="7" ref="Q44:Q58">IF(SUM(C44:P44)&lt;&gt;0,"Для друку","")</f>
      </c>
    </row>
    <row r="45" spans="1:17" ht="12.75">
      <c r="A45" s="245"/>
      <c r="B45" s="246"/>
      <c r="C45" s="321"/>
      <c r="D45" s="316"/>
      <c r="E45" s="316"/>
      <c r="F45" s="317"/>
      <c r="G45" s="321"/>
      <c r="H45" s="316"/>
      <c r="I45" s="316"/>
      <c r="J45" s="317"/>
      <c r="K45" s="321"/>
      <c r="L45" s="317"/>
      <c r="M45" s="321"/>
      <c r="N45" s="317"/>
      <c r="O45" s="321"/>
      <c r="P45" s="317"/>
      <c r="Q45" s="76">
        <f t="shared" si="7"/>
      </c>
    </row>
    <row r="46" spans="1:17" ht="12.75">
      <c r="A46" s="245"/>
      <c r="B46" s="246"/>
      <c r="C46" s="321"/>
      <c r="D46" s="316"/>
      <c r="E46" s="316"/>
      <c r="F46" s="317"/>
      <c r="G46" s="321"/>
      <c r="H46" s="316"/>
      <c r="I46" s="316"/>
      <c r="J46" s="317"/>
      <c r="K46" s="321"/>
      <c r="L46" s="317"/>
      <c r="M46" s="321"/>
      <c r="N46" s="317"/>
      <c r="O46" s="321"/>
      <c r="P46" s="317"/>
      <c r="Q46" s="76">
        <f t="shared" si="7"/>
      </c>
    </row>
    <row r="47" spans="1:17" ht="12.75">
      <c r="A47" s="245"/>
      <c r="B47" s="246"/>
      <c r="C47" s="321"/>
      <c r="D47" s="316"/>
      <c r="E47" s="316"/>
      <c r="F47" s="317"/>
      <c r="G47" s="321"/>
      <c r="H47" s="316"/>
      <c r="I47" s="316"/>
      <c r="J47" s="317"/>
      <c r="K47" s="321"/>
      <c r="L47" s="317"/>
      <c r="M47" s="321"/>
      <c r="N47" s="317"/>
      <c r="O47" s="321"/>
      <c r="P47" s="317"/>
      <c r="Q47" s="76">
        <f t="shared" si="7"/>
      </c>
    </row>
    <row r="48" spans="1:17" ht="12.75">
      <c r="A48" s="245"/>
      <c r="B48" s="246"/>
      <c r="C48" s="321"/>
      <c r="D48" s="316"/>
      <c r="E48" s="316"/>
      <c r="F48" s="317"/>
      <c r="G48" s="321"/>
      <c r="H48" s="316"/>
      <c r="I48" s="316"/>
      <c r="J48" s="317"/>
      <c r="K48" s="321"/>
      <c r="L48" s="317"/>
      <c r="M48" s="321"/>
      <c r="N48" s="317"/>
      <c r="O48" s="321"/>
      <c r="P48" s="317"/>
      <c r="Q48" s="76">
        <f t="shared" si="7"/>
      </c>
    </row>
    <row r="49" spans="1:17" ht="12.75">
      <c r="A49" s="245"/>
      <c r="B49" s="246"/>
      <c r="C49" s="321"/>
      <c r="D49" s="316"/>
      <c r="E49" s="316"/>
      <c r="F49" s="317"/>
      <c r="G49" s="321"/>
      <c r="H49" s="316"/>
      <c r="I49" s="316"/>
      <c r="J49" s="317"/>
      <c r="K49" s="321"/>
      <c r="L49" s="317"/>
      <c r="M49" s="321"/>
      <c r="N49" s="317"/>
      <c r="O49" s="321"/>
      <c r="P49" s="317"/>
      <c r="Q49" s="76">
        <f t="shared" si="7"/>
      </c>
    </row>
    <row r="50" spans="1:17" ht="12.75">
      <c r="A50" s="245"/>
      <c r="B50" s="246"/>
      <c r="C50" s="321"/>
      <c r="D50" s="316"/>
      <c r="E50" s="316"/>
      <c r="F50" s="317"/>
      <c r="G50" s="321"/>
      <c r="H50" s="316"/>
      <c r="I50" s="316"/>
      <c r="J50" s="317"/>
      <c r="K50" s="321"/>
      <c r="L50" s="317"/>
      <c r="M50" s="321"/>
      <c r="N50" s="317"/>
      <c r="O50" s="321"/>
      <c r="P50" s="317"/>
      <c r="Q50" s="76">
        <f t="shared" si="7"/>
      </c>
    </row>
    <row r="51" spans="1:17" ht="12.75">
      <c r="A51" s="245"/>
      <c r="B51" s="246"/>
      <c r="C51" s="321"/>
      <c r="D51" s="316"/>
      <c r="E51" s="316"/>
      <c r="F51" s="317"/>
      <c r="G51" s="321"/>
      <c r="H51" s="316"/>
      <c r="I51" s="316"/>
      <c r="J51" s="317"/>
      <c r="K51" s="321"/>
      <c r="L51" s="317"/>
      <c r="M51" s="321"/>
      <c r="N51" s="317"/>
      <c r="O51" s="321"/>
      <c r="P51" s="317"/>
      <c r="Q51" s="76">
        <f t="shared" si="7"/>
      </c>
    </row>
    <row r="52" spans="1:17" ht="12.75">
      <c r="A52" s="245"/>
      <c r="B52" s="246"/>
      <c r="C52" s="321"/>
      <c r="D52" s="316"/>
      <c r="E52" s="316"/>
      <c r="F52" s="317"/>
      <c r="G52" s="321"/>
      <c r="H52" s="316"/>
      <c r="I52" s="316"/>
      <c r="J52" s="317"/>
      <c r="K52" s="321"/>
      <c r="L52" s="317"/>
      <c r="M52" s="321"/>
      <c r="N52" s="317"/>
      <c r="O52" s="321"/>
      <c r="P52" s="317"/>
      <c r="Q52" s="76">
        <f t="shared" si="7"/>
      </c>
    </row>
    <row r="53" spans="1:17" ht="12.75">
      <c r="A53" s="245"/>
      <c r="B53" s="246"/>
      <c r="C53" s="321"/>
      <c r="D53" s="316"/>
      <c r="E53" s="316"/>
      <c r="F53" s="317"/>
      <c r="G53" s="321"/>
      <c r="H53" s="316"/>
      <c r="I53" s="316"/>
      <c r="J53" s="317"/>
      <c r="K53" s="321"/>
      <c r="L53" s="317"/>
      <c r="M53" s="321"/>
      <c r="N53" s="317"/>
      <c r="O53" s="321"/>
      <c r="P53" s="317"/>
      <c r="Q53" s="76">
        <f t="shared" si="7"/>
      </c>
    </row>
    <row r="54" spans="1:17" ht="12.75">
      <c r="A54" s="245"/>
      <c r="B54" s="246"/>
      <c r="C54" s="321"/>
      <c r="D54" s="316"/>
      <c r="E54" s="316"/>
      <c r="F54" s="317"/>
      <c r="G54" s="321"/>
      <c r="H54" s="316"/>
      <c r="I54" s="316"/>
      <c r="J54" s="317"/>
      <c r="K54" s="321"/>
      <c r="L54" s="317"/>
      <c r="M54" s="321"/>
      <c r="N54" s="317"/>
      <c r="O54" s="321"/>
      <c r="P54" s="317"/>
      <c r="Q54" s="76">
        <f t="shared" si="7"/>
      </c>
    </row>
    <row r="55" spans="1:17" ht="12.75">
      <c r="A55" s="245"/>
      <c r="B55" s="246"/>
      <c r="C55" s="321"/>
      <c r="D55" s="316"/>
      <c r="E55" s="316"/>
      <c r="F55" s="317"/>
      <c r="G55" s="321"/>
      <c r="H55" s="316"/>
      <c r="I55" s="316"/>
      <c r="J55" s="317"/>
      <c r="K55" s="321"/>
      <c r="L55" s="317"/>
      <c r="M55" s="321"/>
      <c r="N55" s="317"/>
      <c r="O55" s="321"/>
      <c r="P55" s="317"/>
      <c r="Q55" s="76">
        <f t="shared" si="7"/>
      </c>
    </row>
    <row r="56" spans="1:17" ht="12.75">
      <c r="A56" s="247"/>
      <c r="B56" s="248"/>
      <c r="C56" s="322"/>
      <c r="D56" s="318"/>
      <c r="E56" s="318"/>
      <c r="F56" s="319"/>
      <c r="G56" s="322"/>
      <c r="H56" s="318"/>
      <c r="I56" s="318"/>
      <c r="J56" s="319"/>
      <c r="K56" s="322"/>
      <c r="L56" s="319"/>
      <c r="M56" s="322"/>
      <c r="N56" s="319"/>
      <c r="O56" s="322"/>
      <c r="P56" s="319"/>
      <c r="Q56" s="76">
        <f t="shared" si="7"/>
      </c>
    </row>
    <row r="57" spans="1:17" ht="14.25">
      <c r="A57" s="100"/>
      <c r="B57" s="101" t="s">
        <v>40</v>
      </c>
      <c r="C57" s="323">
        <f>SUM(C43:C56)</f>
        <v>0</v>
      </c>
      <c r="D57" s="94">
        <f aca="true" t="shared" si="8" ref="D57:P57">SUM(D43:D56)</f>
        <v>0</v>
      </c>
      <c r="E57" s="94">
        <f t="shared" si="8"/>
        <v>0</v>
      </c>
      <c r="F57" s="95">
        <f t="shared" si="8"/>
        <v>0</v>
      </c>
      <c r="G57" s="324">
        <f t="shared" si="8"/>
        <v>0</v>
      </c>
      <c r="H57" s="96">
        <f t="shared" si="8"/>
        <v>0</v>
      </c>
      <c r="I57" s="96">
        <f t="shared" si="8"/>
        <v>0</v>
      </c>
      <c r="J57" s="97">
        <f t="shared" si="8"/>
        <v>0</v>
      </c>
      <c r="K57" s="323">
        <f t="shared" si="8"/>
        <v>0</v>
      </c>
      <c r="L57" s="95">
        <f t="shared" si="8"/>
        <v>0</v>
      </c>
      <c r="M57" s="323">
        <f t="shared" si="8"/>
        <v>0</v>
      </c>
      <c r="N57" s="95">
        <f t="shared" si="8"/>
        <v>0</v>
      </c>
      <c r="O57" s="323">
        <f t="shared" si="8"/>
        <v>0</v>
      </c>
      <c r="P57" s="95">
        <f t="shared" si="8"/>
        <v>0</v>
      </c>
      <c r="Q57" s="76">
        <f t="shared" si="7"/>
      </c>
    </row>
    <row r="58" spans="1:17" ht="25.5">
      <c r="A58" s="102"/>
      <c r="B58" s="103" t="s">
        <v>39</v>
      </c>
      <c r="C58" s="98" t="s">
        <v>30</v>
      </c>
      <c r="D58" s="99" t="s">
        <v>30</v>
      </c>
      <c r="E58" s="325"/>
      <c r="F58" s="249"/>
      <c r="G58" s="98" t="s">
        <v>30</v>
      </c>
      <c r="H58" s="99" t="s">
        <v>30</v>
      </c>
      <c r="I58" s="325"/>
      <c r="J58" s="249"/>
      <c r="K58" s="98" t="s">
        <v>30</v>
      </c>
      <c r="L58" s="249"/>
      <c r="M58" s="98" t="s">
        <v>30</v>
      </c>
      <c r="N58" s="249"/>
      <c r="O58" s="98" t="s">
        <v>30</v>
      </c>
      <c r="P58" s="249"/>
      <c r="Q58" s="76">
        <f t="shared" si="7"/>
      </c>
    </row>
  </sheetData>
  <sheetProtection/>
  <autoFilter ref="Q1:Q58"/>
  <mergeCells count="20">
    <mergeCell ref="K39:L39"/>
    <mergeCell ref="M39:N39"/>
    <mergeCell ref="E40:F40"/>
    <mergeCell ref="G40:H40"/>
    <mergeCell ref="I40:J40"/>
    <mergeCell ref="K40:L40"/>
    <mergeCell ref="A39:A41"/>
    <mergeCell ref="B39:B41"/>
    <mergeCell ref="C39:F39"/>
    <mergeCell ref="G39:J39"/>
    <mergeCell ref="O39:P39"/>
    <mergeCell ref="C40:D40"/>
    <mergeCell ref="B2:B3"/>
    <mergeCell ref="E2:F2"/>
    <mergeCell ref="G2:H2"/>
    <mergeCell ref="I2:J2"/>
    <mergeCell ref="K2:L2"/>
    <mergeCell ref="C2:D2"/>
    <mergeCell ref="M40:N40"/>
    <mergeCell ref="O40:P40"/>
  </mergeCells>
  <printOptions/>
  <pageMargins left="0.27" right="0.1968503937007874" top="0.2755905511811024" bottom="0.24" header="0.2755905511811024" footer="0.29"/>
  <pageSetup blackAndWhite="1"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FF00"/>
  </sheetPr>
  <dimension ref="A1:P23"/>
  <sheetViews>
    <sheetView showZeros="0" zoomScalePageLayoutView="0" workbookViewId="0" topLeftCell="A1">
      <selection activeCell="E2" sqref="E2:E3"/>
    </sheetView>
  </sheetViews>
  <sheetFormatPr defaultColWidth="9.140625" defaultRowHeight="15"/>
  <cols>
    <col min="1" max="1" width="4.421875" style="76" customWidth="1"/>
    <col min="2" max="2" width="11.57421875" style="76" customWidth="1"/>
    <col min="3" max="3" width="50.140625" style="76" customWidth="1"/>
    <col min="4" max="4" width="19.421875" style="76" customWidth="1"/>
    <col min="5" max="5" width="24.8515625" style="76" customWidth="1"/>
    <col min="6" max="15" width="10.8515625" style="76" customWidth="1"/>
    <col min="16" max="16384" width="9.140625" style="76" customWidth="1"/>
  </cols>
  <sheetData>
    <row r="1" spans="1:16" ht="15.75">
      <c r="A1" s="204" t="s">
        <v>13</v>
      </c>
      <c r="B1" s="203" t="s">
        <v>187</v>
      </c>
      <c r="P1" s="76" t="s">
        <v>117</v>
      </c>
    </row>
    <row r="2" spans="1:16" ht="27" customHeight="1">
      <c r="A2" s="422" t="s">
        <v>37</v>
      </c>
      <c r="B2" s="458" t="s">
        <v>38</v>
      </c>
      <c r="C2" s="458" t="s">
        <v>36</v>
      </c>
      <c r="D2" s="458" t="s">
        <v>35</v>
      </c>
      <c r="E2" s="423" t="s">
        <v>34</v>
      </c>
      <c r="F2" s="422" t="str">
        <f>Параметри!$B$5</f>
        <v>2011 (Звіт)</v>
      </c>
      <c r="G2" s="423"/>
      <c r="H2" s="422" t="str">
        <f>Параметри!$C$5</f>
        <v>2012 (Затверджено на рік)</v>
      </c>
      <c r="I2" s="423"/>
      <c r="J2" s="422" t="str">
        <f>Параметри!$D$5</f>
        <v>2013 (Проект)</v>
      </c>
      <c r="K2" s="423"/>
      <c r="L2" s="422" t="str">
        <f>Параметри!$E$5</f>
        <v>2014 (Прогноз)</v>
      </c>
      <c r="M2" s="423"/>
      <c r="N2" s="422" t="str">
        <f>Параметри!$F$5</f>
        <v>2015 (Прогноз)</v>
      </c>
      <c r="O2" s="423"/>
      <c r="P2" s="76" t="s">
        <v>117</v>
      </c>
    </row>
    <row r="3" spans="1:16" ht="12.75">
      <c r="A3" s="417"/>
      <c r="B3" s="418"/>
      <c r="C3" s="418"/>
      <c r="D3" s="418"/>
      <c r="E3" s="424"/>
      <c r="F3" s="112" t="s">
        <v>33</v>
      </c>
      <c r="G3" s="77" t="s">
        <v>32</v>
      </c>
      <c r="H3" s="112" t="s">
        <v>33</v>
      </c>
      <c r="I3" s="77" t="s">
        <v>32</v>
      </c>
      <c r="J3" s="112" t="s">
        <v>33</v>
      </c>
      <c r="K3" s="77" t="s">
        <v>32</v>
      </c>
      <c r="L3" s="112" t="s">
        <v>33</v>
      </c>
      <c r="M3" s="77" t="s">
        <v>32</v>
      </c>
      <c r="N3" s="112" t="s">
        <v>33</v>
      </c>
      <c r="O3" s="77" t="s">
        <v>32</v>
      </c>
      <c r="P3" s="76" t="s">
        <v>117</v>
      </c>
    </row>
    <row r="4" spans="1:16" ht="12.75">
      <c r="A4" s="150">
        <v>1</v>
      </c>
      <c r="B4" s="152">
        <f>A4+1</f>
        <v>2</v>
      </c>
      <c r="C4" s="152">
        <f aca="true" t="shared" si="0" ref="C4:O4">B4+1</f>
        <v>3</v>
      </c>
      <c r="D4" s="152">
        <f t="shared" si="0"/>
        <v>4</v>
      </c>
      <c r="E4" s="151">
        <f t="shared" si="0"/>
        <v>5</v>
      </c>
      <c r="F4" s="78">
        <f t="shared" si="0"/>
        <v>6</v>
      </c>
      <c r="G4" s="80">
        <f t="shared" si="0"/>
        <v>7</v>
      </c>
      <c r="H4" s="78">
        <f t="shared" si="0"/>
        <v>8</v>
      </c>
      <c r="I4" s="80">
        <f t="shared" si="0"/>
        <v>9</v>
      </c>
      <c r="J4" s="78">
        <f t="shared" si="0"/>
        <v>10</v>
      </c>
      <c r="K4" s="80">
        <f t="shared" si="0"/>
        <v>11</v>
      </c>
      <c r="L4" s="78">
        <f t="shared" si="0"/>
        <v>12</v>
      </c>
      <c r="M4" s="80">
        <f t="shared" si="0"/>
        <v>13</v>
      </c>
      <c r="N4" s="78">
        <f t="shared" si="0"/>
        <v>14</v>
      </c>
      <c r="O4" s="80">
        <f t="shared" si="0"/>
        <v>15</v>
      </c>
      <c r="P4" s="76" t="s">
        <v>117</v>
      </c>
    </row>
    <row r="5" spans="1:16" ht="12.75" hidden="1">
      <c r="A5" s="108" t="s">
        <v>14</v>
      </c>
      <c r="B5" s="109" t="s">
        <v>14</v>
      </c>
      <c r="C5" s="327" t="s">
        <v>1</v>
      </c>
      <c r="D5" s="328">
        <f aca="true" t="shared" si="1" ref="D5:O5">SUM(D6:D13)</f>
        <v>0</v>
      </c>
      <c r="E5" s="329">
        <f t="shared" si="1"/>
        <v>0</v>
      </c>
      <c r="F5" s="41">
        <f t="shared" si="1"/>
        <v>0</v>
      </c>
      <c r="G5" s="42">
        <f t="shared" si="1"/>
        <v>0</v>
      </c>
      <c r="H5" s="42">
        <f t="shared" si="1"/>
        <v>0</v>
      </c>
      <c r="I5" s="42">
        <f t="shared" si="1"/>
        <v>0</v>
      </c>
      <c r="J5" s="42">
        <f t="shared" si="1"/>
        <v>0</v>
      </c>
      <c r="K5" s="42">
        <f t="shared" si="1"/>
        <v>0</v>
      </c>
      <c r="L5" s="42">
        <f t="shared" si="1"/>
        <v>0</v>
      </c>
      <c r="M5" s="42">
        <f t="shared" si="1"/>
        <v>0</v>
      </c>
      <c r="N5" s="253">
        <f t="shared" si="1"/>
        <v>0</v>
      </c>
      <c r="O5" s="254">
        <f t="shared" si="1"/>
        <v>0</v>
      </c>
      <c r="P5" s="76" t="str">
        <f>IF(C5&lt;&gt;"","Для друку","")</f>
        <v>Для друку</v>
      </c>
    </row>
    <row r="6" spans="1:16" ht="44.25" customHeight="1" hidden="1">
      <c r="A6" s="113">
        <f>IF(C6&lt;&gt;"",1,0)</f>
        <v>0</v>
      </c>
      <c r="B6" s="250"/>
      <c r="C6" s="330"/>
      <c r="D6" s="331"/>
      <c r="E6" s="332"/>
      <c r="F6" s="255"/>
      <c r="G6" s="256"/>
      <c r="H6" s="256"/>
      <c r="I6" s="256"/>
      <c r="J6" s="256"/>
      <c r="K6" s="256"/>
      <c r="L6" s="256"/>
      <c r="M6" s="256"/>
      <c r="N6" s="256"/>
      <c r="O6" s="257"/>
      <c r="P6" s="76">
        <f>IF(C6&lt;&gt;"","Для друку","")</f>
      </c>
    </row>
    <row r="7" spans="1:16" ht="44.25" customHeight="1" hidden="1">
      <c r="A7" s="113">
        <f>IF(C7&lt;&gt;"",A6+1,0)</f>
        <v>0</v>
      </c>
      <c r="B7" s="250"/>
      <c r="C7" s="330"/>
      <c r="D7" s="331"/>
      <c r="E7" s="332"/>
      <c r="F7" s="255"/>
      <c r="G7" s="256"/>
      <c r="H7" s="256"/>
      <c r="I7" s="256"/>
      <c r="J7" s="256"/>
      <c r="K7" s="256"/>
      <c r="L7" s="256"/>
      <c r="M7" s="256"/>
      <c r="N7" s="256"/>
      <c r="O7" s="257"/>
      <c r="P7" s="76">
        <f aca="true" t="shared" si="2" ref="P7:P23">IF(C7&lt;&gt;"","Для друку","")</f>
      </c>
    </row>
    <row r="8" spans="1:16" ht="44.25" customHeight="1" hidden="1">
      <c r="A8" s="113">
        <f aca="true" t="shared" si="3" ref="A8:A13">IF(C8&lt;&gt;"",A7+1,0)</f>
        <v>0</v>
      </c>
      <c r="B8" s="250"/>
      <c r="C8" s="330"/>
      <c r="D8" s="331"/>
      <c r="E8" s="332"/>
      <c r="F8" s="255"/>
      <c r="G8" s="256"/>
      <c r="H8" s="256"/>
      <c r="I8" s="256"/>
      <c r="J8" s="256"/>
      <c r="K8" s="256"/>
      <c r="L8" s="256"/>
      <c r="M8" s="256"/>
      <c r="N8" s="256"/>
      <c r="O8" s="257"/>
      <c r="P8" s="76">
        <f t="shared" si="2"/>
      </c>
    </row>
    <row r="9" spans="1:16" ht="44.25" customHeight="1" hidden="1">
      <c r="A9" s="113">
        <f t="shared" si="3"/>
        <v>0</v>
      </c>
      <c r="B9" s="250"/>
      <c r="C9" s="330"/>
      <c r="D9" s="331"/>
      <c r="E9" s="332"/>
      <c r="F9" s="255"/>
      <c r="G9" s="256"/>
      <c r="H9" s="256"/>
      <c r="I9" s="256"/>
      <c r="J9" s="256"/>
      <c r="K9" s="256"/>
      <c r="L9" s="256"/>
      <c r="M9" s="256"/>
      <c r="N9" s="256"/>
      <c r="O9" s="257"/>
      <c r="P9" s="76">
        <f t="shared" si="2"/>
      </c>
    </row>
    <row r="10" spans="1:16" ht="44.25" customHeight="1" hidden="1">
      <c r="A10" s="113">
        <f t="shared" si="3"/>
        <v>0</v>
      </c>
      <c r="B10" s="250"/>
      <c r="C10" s="330"/>
      <c r="D10" s="331"/>
      <c r="E10" s="332"/>
      <c r="F10" s="255"/>
      <c r="G10" s="256"/>
      <c r="H10" s="256"/>
      <c r="I10" s="256"/>
      <c r="J10" s="256"/>
      <c r="K10" s="256"/>
      <c r="L10" s="256"/>
      <c r="M10" s="256"/>
      <c r="N10" s="256"/>
      <c r="O10" s="257"/>
      <c r="P10" s="76">
        <f t="shared" si="2"/>
      </c>
    </row>
    <row r="11" spans="1:16" ht="44.25" customHeight="1" hidden="1">
      <c r="A11" s="113">
        <f t="shared" si="3"/>
        <v>0</v>
      </c>
      <c r="B11" s="250"/>
      <c r="C11" s="330"/>
      <c r="D11" s="331"/>
      <c r="E11" s="332"/>
      <c r="F11" s="255"/>
      <c r="G11" s="256"/>
      <c r="H11" s="256"/>
      <c r="I11" s="256"/>
      <c r="J11" s="256"/>
      <c r="K11" s="256"/>
      <c r="L11" s="256"/>
      <c r="M11" s="256"/>
      <c r="N11" s="256"/>
      <c r="O11" s="257"/>
      <c r="P11" s="76">
        <f t="shared" si="2"/>
      </c>
    </row>
    <row r="12" spans="1:16" ht="44.25" customHeight="1" hidden="1">
      <c r="A12" s="113">
        <f t="shared" si="3"/>
        <v>0</v>
      </c>
      <c r="B12" s="250"/>
      <c r="C12" s="330"/>
      <c r="D12" s="331"/>
      <c r="E12" s="332"/>
      <c r="F12" s="255"/>
      <c r="G12" s="256"/>
      <c r="H12" s="256"/>
      <c r="I12" s="256"/>
      <c r="J12" s="256"/>
      <c r="K12" s="256"/>
      <c r="L12" s="256"/>
      <c r="M12" s="256"/>
      <c r="N12" s="256"/>
      <c r="O12" s="257"/>
      <c r="P12" s="76">
        <f t="shared" si="2"/>
      </c>
    </row>
    <row r="13" spans="1:16" ht="44.25" customHeight="1" hidden="1">
      <c r="A13" s="114">
        <f t="shared" si="3"/>
        <v>0</v>
      </c>
      <c r="B13" s="251"/>
      <c r="C13" s="333"/>
      <c r="D13" s="334"/>
      <c r="E13" s="335"/>
      <c r="F13" s="255"/>
      <c r="G13" s="256"/>
      <c r="H13" s="256"/>
      <c r="I13" s="256"/>
      <c r="J13" s="256"/>
      <c r="K13" s="256"/>
      <c r="L13" s="256"/>
      <c r="M13" s="256"/>
      <c r="N13" s="256"/>
      <c r="O13" s="257"/>
      <c r="P13" s="76">
        <f t="shared" si="2"/>
      </c>
    </row>
    <row r="14" spans="1:16" ht="12.75" hidden="1">
      <c r="A14" s="108" t="s">
        <v>14</v>
      </c>
      <c r="B14" s="109" t="s">
        <v>14</v>
      </c>
      <c r="C14" s="327" t="s">
        <v>2</v>
      </c>
      <c r="D14" s="328">
        <f aca="true" t="shared" si="4" ref="D14:O14">SUM(D15:D22)</f>
        <v>0</v>
      </c>
      <c r="E14" s="329">
        <f t="shared" si="4"/>
        <v>0</v>
      </c>
      <c r="F14" s="41">
        <f t="shared" si="4"/>
        <v>0</v>
      </c>
      <c r="G14" s="42">
        <f t="shared" si="4"/>
        <v>0</v>
      </c>
      <c r="H14" s="42">
        <f t="shared" si="4"/>
        <v>0</v>
      </c>
      <c r="I14" s="42">
        <f t="shared" si="4"/>
        <v>0</v>
      </c>
      <c r="J14" s="42">
        <f t="shared" si="4"/>
        <v>0</v>
      </c>
      <c r="K14" s="42">
        <f t="shared" si="4"/>
        <v>0</v>
      </c>
      <c r="L14" s="42">
        <f t="shared" si="4"/>
        <v>0</v>
      </c>
      <c r="M14" s="42">
        <f t="shared" si="4"/>
        <v>0</v>
      </c>
      <c r="N14" s="42">
        <f t="shared" si="4"/>
        <v>0</v>
      </c>
      <c r="O14" s="252">
        <f t="shared" si="4"/>
        <v>0</v>
      </c>
      <c r="P14" s="76" t="str">
        <f t="shared" si="2"/>
        <v>Для друку</v>
      </c>
    </row>
    <row r="15" spans="1:16" ht="43.5" customHeight="1">
      <c r="A15" s="113">
        <f>IF(C15&lt;&gt;"",1,0)</f>
        <v>0</v>
      </c>
      <c r="B15" s="250"/>
      <c r="C15" s="330"/>
      <c r="D15" s="331"/>
      <c r="E15" s="332"/>
      <c r="F15" s="255"/>
      <c r="G15" s="256"/>
      <c r="H15" s="256"/>
      <c r="I15" s="256"/>
      <c r="J15" s="256"/>
      <c r="K15" s="256"/>
      <c r="L15" s="256"/>
      <c r="M15" s="256"/>
      <c r="N15" s="256"/>
      <c r="O15" s="257"/>
      <c r="P15" s="76">
        <f t="shared" si="2"/>
      </c>
    </row>
    <row r="16" spans="1:16" ht="43.5" customHeight="1">
      <c r="A16" s="113">
        <f>IF(C16&lt;&gt;"",A15+1,0)</f>
        <v>0</v>
      </c>
      <c r="B16" s="250"/>
      <c r="C16" s="330"/>
      <c r="D16" s="331"/>
      <c r="E16" s="332"/>
      <c r="F16" s="255"/>
      <c r="G16" s="256"/>
      <c r="H16" s="256"/>
      <c r="I16" s="256"/>
      <c r="J16" s="256"/>
      <c r="K16" s="256"/>
      <c r="L16" s="256"/>
      <c r="M16" s="256"/>
      <c r="N16" s="256"/>
      <c r="O16" s="257"/>
      <c r="P16" s="76">
        <f t="shared" si="2"/>
      </c>
    </row>
    <row r="17" spans="1:16" ht="43.5" customHeight="1">
      <c r="A17" s="113">
        <f aca="true" t="shared" si="5" ref="A17:A22">IF(C17&lt;&gt;"",A16+1,0)</f>
        <v>0</v>
      </c>
      <c r="B17" s="250"/>
      <c r="C17" s="330"/>
      <c r="D17" s="331"/>
      <c r="E17" s="332"/>
      <c r="F17" s="255"/>
      <c r="G17" s="256"/>
      <c r="H17" s="256"/>
      <c r="I17" s="256"/>
      <c r="J17" s="256"/>
      <c r="K17" s="256"/>
      <c r="L17" s="256"/>
      <c r="M17" s="256"/>
      <c r="N17" s="256"/>
      <c r="O17" s="257"/>
      <c r="P17" s="76">
        <f t="shared" si="2"/>
      </c>
    </row>
    <row r="18" spans="1:16" ht="43.5" customHeight="1">
      <c r="A18" s="113">
        <f t="shared" si="5"/>
        <v>0</v>
      </c>
      <c r="B18" s="250"/>
      <c r="C18" s="330"/>
      <c r="D18" s="331"/>
      <c r="E18" s="332"/>
      <c r="F18" s="255"/>
      <c r="G18" s="256"/>
      <c r="H18" s="256"/>
      <c r="I18" s="256"/>
      <c r="J18" s="256"/>
      <c r="K18" s="256"/>
      <c r="L18" s="256"/>
      <c r="M18" s="256"/>
      <c r="N18" s="256"/>
      <c r="O18" s="257"/>
      <c r="P18" s="76">
        <f t="shared" si="2"/>
      </c>
    </row>
    <row r="19" spans="1:16" ht="43.5" customHeight="1">
      <c r="A19" s="113">
        <f t="shared" si="5"/>
        <v>0</v>
      </c>
      <c r="B19" s="250"/>
      <c r="C19" s="330"/>
      <c r="D19" s="331"/>
      <c r="E19" s="332"/>
      <c r="F19" s="255"/>
      <c r="G19" s="256"/>
      <c r="H19" s="256"/>
      <c r="I19" s="256"/>
      <c r="J19" s="256"/>
      <c r="K19" s="256"/>
      <c r="L19" s="256"/>
      <c r="M19" s="256"/>
      <c r="N19" s="256"/>
      <c r="O19" s="257"/>
      <c r="P19" s="76">
        <f t="shared" si="2"/>
      </c>
    </row>
    <row r="20" spans="1:16" ht="43.5" customHeight="1">
      <c r="A20" s="113">
        <f t="shared" si="5"/>
        <v>0</v>
      </c>
      <c r="B20" s="250"/>
      <c r="C20" s="330"/>
      <c r="D20" s="331"/>
      <c r="E20" s="332"/>
      <c r="F20" s="255"/>
      <c r="G20" s="256"/>
      <c r="H20" s="256"/>
      <c r="I20" s="256"/>
      <c r="J20" s="256"/>
      <c r="K20" s="256"/>
      <c r="L20" s="256"/>
      <c r="M20" s="256"/>
      <c r="N20" s="256"/>
      <c r="O20" s="257"/>
      <c r="P20" s="76">
        <f t="shared" si="2"/>
      </c>
    </row>
    <row r="21" spans="1:16" ht="43.5" customHeight="1">
      <c r="A21" s="113">
        <f t="shared" si="5"/>
        <v>0</v>
      </c>
      <c r="B21" s="250"/>
      <c r="C21" s="330"/>
      <c r="D21" s="331"/>
      <c r="E21" s="332"/>
      <c r="F21" s="255"/>
      <c r="G21" s="256"/>
      <c r="H21" s="256"/>
      <c r="I21" s="256"/>
      <c r="J21" s="256"/>
      <c r="K21" s="256"/>
      <c r="L21" s="256"/>
      <c r="M21" s="256"/>
      <c r="N21" s="256"/>
      <c r="O21" s="257"/>
      <c r="P21" s="76">
        <f t="shared" si="2"/>
      </c>
    </row>
    <row r="22" spans="1:16" ht="43.5" customHeight="1">
      <c r="A22" s="114">
        <f t="shared" si="5"/>
        <v>0</v>
      </c>
      <c r="B22" s="251"/>
      <c r="C22" s="333"/>
      <c r="D22" s="334"/>
      <c r="E22" s="335"/>
      <c r="F22" s="258"/>
      <c r="G22" s="259"/>
      <c r="H22" s="259"/>
      <c r="I22" s="259"/>
      <c r="J22" s="259"/>
      <c r="K22" s="259"/>
      <c r="L22" s="259"/>
      <c r="M22" s="259"/>
      <c r="N22" s="259"/>
      <c r="O22" s="260"/>
      <c r="P22" s="76">
        <f t="shared" si="2"/>
      </c>
    </row>
    <row r="23" spans="1:16" ht="12.75">
      <c r="A23" s="110" t="s">
        <v>14</v>
      </c>
      <c r="B23" s="111" t="s">
        <v>14</v>
      </c>
      <c r="C23" s="336" t="s">
        <v>188</v>
      </c>
      <c r="D23" s="337">
        <f aca="true" t="shared" si="6" ref="D23:O23">D5+D14</f>
        <v>0</v>
      </c>
      <c r="E23" s="338">
        <f t="shared" si="6"/>
        <v>0</v>
      </c>
      <c r="F23" s="326">
        <f t="shared" si="6"/>
        <v>0</v>
      </c>
      <c r="G23" s="43">
        <f t="shared" si="6"/>
        <v>0</v>
      </c>
      <c r="H23" s="43">
        <f t="shared" si="6"/>
        <v>0</v>
      </c>
      <c r="I23" s="43">
        <f t="shared" si="6"/>
        <v>0</v>
      </c>
      <c r="J23" s="43">
        <f t="shared" si="6"/>
        <v>0</v>
      </c>
      <c r="K23" s="43">
        <f t="shared" si="6"/>
        <v>0</v>
      </c>
      <c r="L23" s="43">
        <f t="shared" si="6"/>
        <v>0</v>
      </c>
      <c r="M23" s="43">
        <f t="shared" si="6"/>
        <v>0</v>
      </c>
      <c r="N23" s="43">
        <f t="shared" si="6"/>
        <v>0</v>
      </c>
      <c r="O23" s="44">
        <f t="shared" si="6"/>
        <v>0</v>
      </c>
      <c r="P23" s="76" t="str">
        <f t="shared" si="2"/>
        <v>Для друку</v>
      </c>
    </row>
  </sheetData>
  <sheetProtection/>
  <autoFilter ref="P1:P23"/>
  <mergeCells count="10">
    <mergeCell ref="N2:O2"/>
    <mergeCell ref="L2:M2"/>
    <mergeCell ref="A2:A3"/>
    <mergeCell ref="B2:B3"/>
    <mergeCell ref="C2:C3"/>
    <mergeCell ref="D2:D3"/>
    <mergeCell ref="E2:E3"/>
    <mergeCell ref="F2:G2"/>
    <mergeCell ref="H2:I2"/>
    <mergeCell ref="J2:K2"/>
  </mergeCells>
  <printOptions/>
  <pageMargins left="0.2755905511811024" right="0.1968503937007874" top="0.35433070866141736" bottom="0.35" header="0.31496062992125984" footer="0.25"/>
  <pageSetup blackAndWhite="1" fitToHeight="100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FF00"/>
  </sheetPr>
  <dimension ref="A1:A5"/>
  <sheetViews>
    <sheetView zoomScale="115" zoomScaleNormal="115" zoomScalePageLayoutView="0" workbookViewId="0" topLeftCell="A1">
      <selection activeCell="A4" sqref="A4"/>
    </sheetView>
  </sheetViews>
  <sheetFormatPr defaultColWidth="9.140625" defaultRowHeight="15"/>
  <cols>
    <col min="1" max="1" width="123.140625" style="2" customWidth="1"/>
    <col min="2" max="2" width="11.140625" style="2" customWidth="1"/>
    <col min="3" max="3" width="12.28125" style="2" customWidth="1"/>
    <col min="4" max="16384" width="9.140625" style="2" customWidth="1"/>
  </cols>
  <sheetData>
    <row r="1" ht="42.75">
      <c r="A1" s="148" t="str">
        <f>"11. Аналіз результатів, досягнутих внаслідок використання коштів загального фонду бюджету у "&amp;Параметри!B3&amp;" році та очікувані результати у "&amp;Параметри!C3&amp;" році, обґрунтування необхідності проведення видатків/ надання кредитів із загального фонду на "&amp;Параметри!D3&amp;"-"&amp;Параметри!F3&amp;" роках "</f>
        <v>11. Аналіз результатів, досягнутих внаслідок використання коштів загального фонду бюджету у 2011 році та очікувані результати у 2012 році, обґрунтування необхідності проведення видатків/ надання кредитів із загального фонду на 2013-2015 роках </v>
      </c>
    </row>
    <row r="2" ht="14.25">
      <c r="A2" s="3"/>
    </row>
    <row r="3" ht="101.25" customHeight="1">
      <c r="A3" s="368"/>
    </row>
    <row r="4" ht="164.25" customHeight="1">
      <c r="A4" s="369"/>
    </row>
    <row r="5" ht="14.25">
      <c r="A5" s="3"/>
    </row>
  </sheetData>
  <sheetProtection/>
  <printOptions/>
  <pageMargins left="0.2755905511811024" right="0.1968503937007874" top="0.4724409448818898" bottom="0.5905511811023623" header="0.31496062992125984" footer="0.5118110236220472"/>
  <pageSetup fitToHeight="100" horizontalDpi="600" verticalDpi="600" orientation="landscape" paperSize="9" scale="11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M69"/>
  <sheetViews>
    <sheetView view="pageBreakPreview" zoomScale="120" zoomScaleSheetLayoutView="120" zoomScalePageLayoutView="0" workbookViewId="0" topLeftCell="A1">
      <selection activeCell="C40" sqref="C40"/>
    </sheetView>
  </sheetViews>
  <sheetFormatPr defaultColWidth="9.140625" defaultRowHeight="15"/>
  <cols>
    <col min="1" max="1" width="7.57421875" style="1" customWidth="1"/>
    <col min="2" max="2" width="62.00390625" style="1" customWidth="1"/>
    <col min="3" max="3" width="13.00390625" style="1" customWidth="1"/>
    <col min="4" max="4" width="11.140625" style="1" customWidth="1"/>
    <col min="5" max="6" width="11.8515625" style="1" bestFit="1" customWidth="1"/>
    <col min="7" max="7" width="13.140625" style="1" bestFit="1" customWidth="1"/>
    <col min="8" max="9" width="10.7109375" style="1" customWidth="1"/>
    <col min="10" max="10" width="10.7109375" style="1" bestFit="1" customWidth="1"/>
    <col min="11" max="16384" width="9.140625" style="1" customWidth="1"/>
  </cols>
  <sheetData>
    <row r="1" spans="1:11" ht="35.25" customHeight="1">
      <c r="A1" s="459" t="str">
        <f>"12. Бюджетні зобов’язання у "&amp;Параметри!B3&amp;" - "&amp;Параметри!D3&amp;" роках"</f>
        <v>12. Бюджетні зобов’язання у 2011 - 2013 роках</v>
      </c>
      <c r="B1" s="459"/>
      <c r="C1" s="459"/>
      <c r="D1" s="459"/>
      <c r="E1" s="459"/>
      <c r="F1" s="459"/>
      <c r="G1" s="459"/>
      <c r="H1" s="459"/>
      <c r="I1" s="459"/>
      <c r="J1" s="459"/>
      <c r="K1" s="366" t="s">
        <v>117</v>
      </c>
    </row>
    <row r="2" spans="1:11" ht="12.75">
      <c r="A2" s="81"/>
      <c r="B2" s="76"/>
      <c r="C2" s="76"/>
      <c r="D2" s="76"/>
      <c r="E2" s="76"/>
      <c r="F2" s="76"/>
      <c r="G2" s="76"/>
      <c r="H2" s="76"/>
      <c r="I2" s="76"/>
      <c r="J2" s="76"/>
      <c r="K2" s="366" t="s">
        <v>117</v>
      </c>
    </row>
    <row r="3" spans="1:11" ht="15.75">
      <c r="A3" s="261" t="str">
        <f>"12.1. Кредиторська заборгованість загального фонду міського бюджету у "&amp;Параметри!B3&amp;" році:"</f>
        <v>12.1. Кредиторська заборгованість загального фонду міського бюджету у 2011 році:</v>
      </c>
      <c r="B3" s="262"/>
      <c r="C3" s="262"/>
      <c r="D3" s="262"/>
      <c r="E3" s="76"/>
      <c r="F3" s="76"/>
      <c r="G3" s="76"/>
      <c r="H3" s="76"/>
      <c r="I3" s="76"/>
      <c r="J3" s="81"/>
      <c r="K3" s="366" t="s">
        <v>117</v>
      </c>
    </row>
    <row r="4" spans="1:11" ht="32.25">
      <c r="A4" s="460" t="s">
        <v>159</v>
      </c>
      <c r="B4" s="460" t="s">
        <v>158</v>
      </c>
      <c r="C4" s="422" t="str">
        <f>"Затверджено на "&amp;Параметри!B3&amp;" рік з урахуванням змін"</f>
        <v>Затверджено на 2011 рік з урахуванням змін</v>
      </c>
      <c r="D4" s="458" t="str">
        <f>"Касові видатки за "&amp;Параметри!B3&amp;" рік"</f>
        <v>Касові видатки за 2011 рік</v>
      </c>
      <c r="E4" s="458" t="str">
        <f>"Кредиторська заборгованість на 01.01."&amp;Параметри!B3</f>
        <v>Кредиторська заборгованість на 01.01.2011</v>
      </c>
      <c r="F4" s="458" t="str">
        <f>"Кредиторська заборгованість на 01.01."&amp;Параметри!C3</f>
        <v>Кредиторська заборгованість на 01.01.2012</v>
      </c>
      <c r="G4" s="312" t="s">
        <v>29</v>
      </c>
      <c r="H4" s="458" t="s">
        <v>157</v>
      </c>
      <c r="I4" s="458"/>
      <c r="J4" s="423" t="s">
        <v>28</v>
      </c>
      <c r="K4" s="366" t="s">
        <v>117</v>
      </c>
    </row>
    <row r="5" spans="1:13" ht="21.75">
      <c r="A5" s="461"/>
      <c r="B5" s="461"/>
      <c r="C5" s="417"/>
      <c r="D5" s="418"/>
      <c r="E5" s="418"/>
      <c r="F5" s="418"/>
      <c r="G5" s="149" t="s">
        <v>27</v>
      </c>
      <c r="H5" s="149" t="s">
        <v>26</v>
      </c>
      <c r="I5" s="149" t="s">
        <v>25</v>
      </c>
      <c r="J5" s="424"/>
      <c r="K5" s="366" t="s">
        <v>117</v>
      </c>
      <c r="M5" s="367"/>
    </row>
    <row r="6" spans="1:11" ht="12.75">
      <c r="A6" s="311">
        <v>1</v>
      </c>
      <c r="B6" s="311">
        <v>2</v>
      </c>
      <c r="C6" s="309">
        <v>3</v>
      </c>
      <c r="D6" s="310">
        <v>4</v>
      </c>
      <c r="E6" s="310">
        <v>5</v>
      </c>
      <c r="F6" s="310">
        <v>6</v>
      </c>
      <c r="G6" s="310">
        <v>7</v>
      </c>
      <c r="H6" s="310">
        <v>8</v>
      </c>
      <c r="I6" s="310">
        <v>9</v>
      </c>
      <c r="J6" s="277">
        <v>10</v>
      </c>
      <c r="K6" s="366" t="s">
        <v>117</v>
      </c>
    </row>
    <row r="7" spans="1:11" ht="12.75">
      <c r="A7" s="66">
        <v>2000</v>
      </c>
      <c r="B7" s="67" t="s">
        <v>80</v>
      </c>
      <c r="C7" s="4">
        <f>C8+C12+C28+C31+C35+C39+C40</f>
        <v>0</v>
      </c>
      <c r="D7" s="7">
        <f>D8+D12+D28+D31+D35+D39</f>
        <v>0</v>
      </c>
      <c r="E7" s="7">
        <f aca="true" t="shared" si="0" ref="E7:J7">E8+E12+E28+E31+E35+E39</f>
        <v>0</v>
      </c>
      <c r="F7" s="7">
        <f t="shared" si="0"/>
        <v>0</v>
      </c>
      <c r="G7" s="7">
        <f t="shared" si="0"/>
        <v>0</v>
      </c>
      <c r="H7" s="7">
        <f t="shared" si="0"/>
        <v>0</v>
      </c>
      <c r="I7" s="7">
        <f t="shared" si="0"/>
        <v>0</v>
      </c>
      <c r="J7" s="7">
        <f t="shared" si="0"/>
        <v>0</v>
      </c>
      <c r="K7" s="366">
        <f aca="true" t="shared" si="1" ref="K7:K34">IF(OR(C7&lt;&gt;0,D7&lt;&gt;0,E7&lt;&gt;0,F7&lt;&gt;0,J7&lt;&gt;0,H7&lt;&gt;0,I7&lt;&gt;0,J7&lt;&gt;0),"Для друку","")</f>
      </c>
    </row>
    <row r="8" spans="1:11" ht="12.75">
      <c r="A8" s="52">
        <v>2100</v>
      </c>
      <c r="B8" s="51" t="s">
        <v>201</v>
      </c>
      <c r="C8" s="6">
        <f>C9+C11</f>
        <v>0</v>
      </c>
      <c r="D8" s="7">
        <f>D9+D11</f>
        <v>0</v>
      </c>
      <c r="E8" s="7">
        <f>E9+E11</f>
        <v>0</v>
      </c>
      <c r="F8" s="7">
        <f>F9+F11</f>
        <v>0</v>
      </c>
      <c r="G8" s="7">
        <f aca="true" t="shared" si="2" ref="G8:G60">F8-E8</f>
        <v>0</v>
      </c>
      <c r="H8" s="7">
        <f>H9+H11</f>
        <v>0</v>
      </c>
      <c r="I8" s="7">
        <f>I9+I11</f>
        <v>0</v>
      </c>
      <c r="J8" s="7">
        <f aca="true" t="shared" si="3" ref="J8:J61">D8+F8</f>
        <v>0</v>
      </c>
      <c r="K8" s="366">
        <f t="shared" si="1"/>
      </c>
    </row>
    <row r="9" spans="1:11" ht="12.75">
      <c r="A9" s="49">
        <v>2110</v>
      </c>
      <c r="B9" s="50" t="s">
        <v>202</v>
      </c>
      <c r="C9" s="9">
        <f>SUM(C10:C10)</f>
        <v>0</v>
      </c>
      <c r="D9" s="10">
        <f>SUM(D10:D10)</f>
        <v>0</v>
      </c>
      <c r="E9" s="10">
        <f>SUM(E10:E10)</f>
        <v>0</v>
      </c>
      <c r="F9" s="10">
        <f>SUM(F10:F10)</f>
        <v>0</v>
      </c>
      <c r="G9" s="7">
        <f t="shared" si="2"/>
        <v>0</v>
      </c>
      <c r="H9" s="10">
        <f>SUM(H10:H10)</f>
        <v>0</v>
      </c>
      <c r="I9" s="10">
        <f>SUM(I10:I10)</f>
        <v>0</v>
      </c>
      <c r="J9" s="7">
        <f t="shared" si="3"/>
        <v>0</v>
      </c>
      <c r="K9" s="366">
        <f t="shared" si="1"/>
      </c>
    </row>
    <row r="10" spans="1:11" ht="12.75">
      <c r="A10" s="49">
        <v>2111</v>
      </c>
      <c r="B10" s="50" t="s">
        <v>81</v>
      </c>
      <c r="C10" s="271"/>
      <c r="D10" s="144">
        <f>'Запит 2-5'!C10</f>
        <v>0</v>
      </c>
      <c r="E10" s="272"/>
      <c r="F10" s="272"/>
      <c r="G10" s="7">
        <f t="shared" si="2"/>
        <v>0</v>
      </c>
      <c r="H10" s="272"/>
      <c r="I10" s="272"/>
      <c r="J10" s="7">
        <f t="shared" si="3"/>
        <v>0</v>
      </c>
      <c r="K10" s="366">
        <f t="shared" si="1"/>
      </c>
    </row>
    <row r="11" spans="1:11" ht="12.75">
      <c r="A11" s="49">
        <v>2120</v>
      </c>
      <c r="B11" s="50" t="s">
        <v>203</v>
      </c>
      <c r="C11" s="271"/>
      <c r="D11" s="144">
        <f>'Запит 2-5'!C11</f>
        <v>0</v>
      </c>
      <c r="E11" s="272"/>
      <c r="F11" s="272"/>
      <c r="G11" s="7">
        <f t="shared" si="2"/>
        <v>0</v>
      </c>
      <c r="H11" s="272"/>
      <c r="I11" s="272"/>
      <c r="J11" s="7">
        <f t="shared" si="3"/>
        <v>0</v>
      </c>
      <c r="K11" s="366">
        <f t="shared" si="1"/>
      </c>
    </row>
    <row r="12" spans="1:11" ht="12.75">
      <c r="A12" s="52">
        <v>2200</v>
      </c>
      <c r="B12" s="51" t="s">
        <v>204</v>
      </c>
      <c r="C12" s="7">
        <f>SUM(C13:C19)+C25</f>
        <v>0</v>
      </c>
      <c r="D12" s="7">
        <f aca="true" t="shared" si="4" ref="D12:I12">SUM(D13:D19)+D25</f>
        <v>0</v>
      </c>
      <c r="E12" s="7">
        <f t="shared" si="4"/>
        <v>0</v>
      </c>
      <c r="F12" s="7">
        <f t="shared" si="4"/>
        <v>0</v>
      </c>
      <c r="G12" s="7">
        <f t="shared" si="2"/>
        <v>0</v>
      </c>
      <c r="H12" s="7">
        <f t="shared" si="4"/>
        <v>0</v>
      </c>
      <c r="I12" s="7">
        <f t="shared" si="4"/>
        <v>0</v>
      </c>
      <c r="J12" s="7">
        <f t="shared" si="3"/>
        <v>0</v>
      </c>
      <c r="K12" s="366">
        <f t="shared" si="1"/>
      </c>
    </row>
    <row r="13" spans="1:11" ht="12.75">
      <c r="A13" s="49">
        <v>2210</v>
      </c>
      <c r="B13" s="50" t="s">
        <v>205</v>
      </c>
      <c r="C13" s="271"/>
      <c r="D13" s="144">
        <f>'Запит 2-5'!C13</f>
        <v>0</v>
      </c>
      <c r="E13" s="272"/>
      <c r="F13" s="272"/>
      <c r="G13" s="7">
        <f t="shared" si="2"/>
        <v>0</v>
      </c>
      <c r="H13" s="272"/>
      <c r="I13" s="272"/>
      <c r="J13" s="7">
        <f t="shared" si="3"/>
        <v>0</v>
      </c>
      <c r="K13" s="366">
        <f t="shared" si="1"/>
      </c>
    </row>
    <row r="14" spans="1:11" ht="12.75">
      <c r="A14" s="49">
        <v>2220</v>
      </c>
      <c r="B14" s="50" t="s">
        <v>82</v>
      </c>
      <c r="C14" s="271"/>
      <c r="D14" s="144">
        <f>'Запит 2-5'!C14</f>
        <v>0</v>
      </c>
      <c r="E14" s="272"/>
      <c r="F14" s="272"/>
      <c r="G14" s="7">
        <f t="shared" si="2"/>
        <v>0</v>
      </c>
      <c r="H14" s="272"/>
      <c r="I14" s="272"/>
      <c r="J14" s="7">
        <f t="shared" si="3"/>
        <v>0</v>
      </c>
      <c r="K14" s="366">
        <f t="shared" si="1"/>
      </c>
    </row>
    <row r="15" spans="1:11" ht="12.75">
      <c r="A15" s="49">
        <v>2230</v>
      </c>
      <c r="B15" s="50" t="s">
        <v>83</v>
      </c>
      <c r="C15" s="271"/>
      <c r="D15" s="144">
        <f>'Запит 2-5'!C15</f>
        <v>0</v>
      </c>
      <c r="E15" s="272"/>
      <c r="F15" s="272"/>
      <c r="G15" s="7">
        <f t="shared" si="2"/>
        <v>0</v>
      </c>
      <c r="H15" s="272"/>
      <c r="I15" s="272"/>
      <c r="J15" s="7">
        <f t="shared" si="3"/>
        <v>0</v>
      </c>
      <c r="K15" s="366">
        <f t="shared" si="1"/>
      </c>
    </row>
    <row r="16" spans="1:11" ht="12.75">
      <c r="A16" s="49">
        <v>2240</v>
      </c>
      <c r="B16" s="50" t="s">
        <v>84</v>
      </c>
      <c r="C16" s="271"/>
      <c r="D16" s="144">
        <f>'Запит 2-5'!C16</f>
        <v>0</v>
      </c>
      <c r="E16" s="272"/>
      <c r="F16" s="272"/>
      <c r="G16" s="7">
        <f t="shared" si="2"/>
        <v>0</v>
      </c>
      <c r="H16" s="272"/>
      <c r="I16" s="272"/>
      <c r="J16" s="7">
        <f t="shared" si="3"/>
        <v>0</v>
      </c>
      <c r="K16" s="366">
        <f t="shared" si="1"/>
      </c>
    </row>
    <row r="17" spans="1:11" ht="12.75">
      <c r="A17" s="49">
        <v>2250</v>
      </c>
      <c r="B17" s="50" t="s">
        <v>86</v>
      </c>
      <c r="C17" s="271"/>
      <c r="D17" s="144">
        <f>'Запит 2-5'!C17</f>
        <v>0</v>
      </c>
      <c r="E17" s="272"/>
      <c r="F17" s="272"/>
      <c r="G17" s="7">
        <f t="shared" si="2"/>
        <v>0</v>
      </c>
      <c r="H17" s="272"/>
      <c r="I17" s="272"/>
      <c r="J17" s="7">
        <f t="shared" si="3"/>
        <v>0</v>
      </c>
      <c r="K17" s="366">
        <f t="shared" si="1"/>
      </c>
    </row>
    <row r="18" spans="1:11" ht="12.75">
      <c r="A18" s="49">
        <v>2260</v>
      </c>
      <c r="B18" s="50" t="s">
        <v>206</v>
      </c>
      <c r="C18" s="273"/>
      <c r="D18" s="144">
        <f>'Запит 2-5'!C18</f>
        <v>0</v>
      </c>
      <c r="E18" s="274"/>
      <c r="F18" s="274"/>
      <c r="G18" s="7">
        <f t="shared" si="2"/>
        <v>0</v>
      </c>
      <c r="H18" s="274"/>
      <c r="I18" s="274"/>
      <c r="J18" s="7">
        <f t="shared" si="3"/>
        <v>0</v>
      </c>
      <c r="K18" s="366">
        <f t="shared" si="1"/>
      </c>
    </row>
    <row r="19" spans="1:11" ht="12.75">
      <c r="A19" s="49">
        <v>2270</v>
      </c>
      <c r="B19" s="50" t="s">
        <v>87</v>
      </c>
      <c r="C19" s="9">
        <f>SUM(C20:C24)</f>
        <v>0</v>
      </c>
      <c r="D19" s="9">
        <f aca="true" t="shared" si="5" ref="D19:I19">SUM(D20:D24)</f>
        <v>0</v>
      </c>
      <c r="E19" s="9">
        <f t="shared" si="5"/>
        <v>0</v>
      </c>
      <c r="F19" s="9">
        <f t="shared" si="5"/>
        <v>0</v>
      </c>
      <c r="G19" s="7">
        <f t="shared" si="2"/>
        <v>0</v>
      </c>
      <c r="H19" s="9">
        <f t="shared" si="5"/>
        <v>0</v>
      </c>
      <c r="I19" s="9">
        <f t="shared" si="5"/>
        <v>0</v>
      </c>
      <c r="J19" s="7">
        <f t="shared" si="3"/>
        <v>0</v>
      </c>
      <c r="K19" s="366">
        <f t="shared" si="1"/>
      </c>
    </row>
    <row r="20" spans="1:11" ht="12.75">
      <c r="A20" s="49">
        <v>2271</v>
      </c>
      <c r="B20" s="50" t="s">
        <v>88</v>
      </c>
      <c r="C20" s="273"/>
      <c r="D20" s="144">
        <f>'Запит 2-5'!C20</f>
        <v>0</v>
      </c>
      <c r="E20" s="274"/>
      <c r="F20" s="274"/>
      <c r="G20" s="7">
        <f t="shared" si="2"/>
        <v>0</v>
      </c>
      <c r="H20" s="274"/>
      <c r="I20" s="274"/>
      <c r="J20" s="7">
        <f t="shared" si="3"/>
        <v>0</v>
      </c>
      <c r="K20" s="366">
        <f t="shared" si="1"/>
      </c>
    </row>
    <row r="21" spans="1:11" ht="12.75">
      <c r="A21" s="49">
        <v>2272</v>
      </c>
      <c r="B21" s="50" t="s">
        <v>89</v>
      </c>
      <c r="C21" s="273"/>
      <c r="D21" s="144">
        <f>'Запит 2-5'!C21</f>
        <v>0</v>
      </c>
      <c r="E21" s="274"/>
      <c r="F21" s="274"/>
      <c r="G21" s="7">
        <f t="shared" si="2"/>
        <v>0</v>
      </c>
      <c r="H21" s="274"/>
      <c r="I21" s="274"/>
      <c r="J21" s="7">
        <f t="shared" si="3"/>
        <v>0</v>
      </c>
      <c r="K21" s="366">
        <f t="shared" si="1"/>
      </c>
    </row>
    <row r="22" spans="1:11" ht="12.75">
      <c r="A22" s="49">
        <v>2273</v>
      </c>
      <c r="B22" s="50" t="s">
        <v>90</v>
      </c>
      <c r="C22" s="273"/>
      <c r="D22" s="144">
        <f>'Запит 2-5'!C22</f>
        <v>0</v>
      </c>
      <c r="E22" s="274"/>
      <c r="F22" s="274"/>
      <c r="G22" s="7">
        <f t="shared" si="2"/>
        <v>0</v>
      </c>
      <c r="H22" s="274"/>
      <c r="I22" s="274"/>
      <c r="J22" s="7">
        <f t="shared" si="3"/>
        <v>0</v>
      </c>
      <c r="K22" s="366">
        <f t="shared" si="1"/>
      </c>
    </row>
    <row r="23" spans="1:11" ht="12.75">
      <c r="A23" s="49">
        <v>2274</v>
      </c>
      <c r="B23" s="50" t="s">
        <v>91</v>
      </c>
      <c r="C23" s="273"/>
      <c r="D23" s="144">
        <f>'Запит 2-5'!C23</f>
        <v>0</v>
      </c>
      <c r="E23" s="274"/>
      <c r="F23" s="274"/>
      <c r="G23" s="7">
        <f t="shared" si="2"/>
        <v>0</v>
      </c>
      <c r="H23" s="274"/>
      <c r="I23" s="274"/>
      <c r="J23" s="7">
        <f t="shared" si="3"/>
        <v>0</v>
      </c>
      <c r="K23" s="366">
        <f t="shared" si="1"/>
      </c>
    </row>
    <row r="24" spans="1:11" ht="12.75">
      <c r="A24" s="49">
        <v>2275</v>
      </c>
      <c r="B24" s="50" t="s">
        <v>92</v>
      </c>
      <c r="C24" s="273"/>
      <c r="D24" s="144">
        <f>'Запит 2-5'!C24</f>
        <v>0</v>
      </c>
      <c r="E24" s="274"/>
      <c r="F24" s="274"/>
      <c r="G24" s="7">
        <f t="shared" si="2"/>
        <v>0</v>
      </c>
      <c r="H24" s="274"/>
      <c r="I24" s="274"/>
      <c r="J24" s="7">
        <f t="shared" si="3"/>
        <v>0</v>
      </c>
      <c r="K24" s="366">
        <f t="shared" si="1"/>
      </c>
    </row>
    <row r="25" spans="1:11" ht="12.75">
      <c r="A25" s="49">
        <v>2280</v>
      </c>
      <c r="B25" s="50" t="s">
        <v>93</v>
      </c>
      <c r="C25" s="9">
        <f>SUM(C26:C27)</f>
        <v>0</v>
      </c>
      <c r="D25" s="9">
        <f aca="true" t="shared" si="6" ref="D25:I25">SUM(D26:D27)</f>
        <v>0</v>
      </c>
      <c r="E25" s="9">
        <f t="shared" si="6"/>
        <v>0</v>
      </c>
      <c r="F25" s="9">
        <f t="shared" si="6"/>
        <v>0</v>
      </c>
      <c r="G25" s="7">
        <f t="shared" si="2"/>
        <v>0</v>
      </c>
      <c r="H25" s="9">
        <f t="shared" si="6"/>
        <v>0</v>
      </c>
      <c r="I25" s="9">
        <f t="shared" si="6"/>
        <v>0</v>
      </c>
      <c r="J25" s="7">
        <f t="shared" si="3"/>
        <v>0</v>
      </c>
      <c r="K25" s="366">
        <f t="shared" si="1"/>
      </c>
    </row>
    <row r="26" spans="1:11" ht="25.5">
      <c r="A26" s="49">
        <v>2281</v>
      </c>
      <c r="B26" s="50" t="s">
        <v>94</v>
      </c>
      <c r="C26" s="273"/>
      <c r="D26" s="144">
        <f>'Запит 2-5'!C26</f>
        <v>0</v>
      </c>
      <c r="E26" s="274"/>
      <c r="F26" s="274"/>
      <c r="G26" s="7">
        <f t="shared" si="2"/>
        <v>0</v>
      </c>
      <c r="H26" s="274"/>
      <c r="I26" s="274"/>
      <c r="J26" s="7">
        <f t="shared" si="3"/>
        <v>0</v>
      </c>
      <c r="K26" s="366">
        <f t="shared" si="1"/>
      </c>
    </row>
    <row r="27" spans="1:11" ht="25.5">
      <c r="A27" s="49">
        <v>2282</v>
      </c>
      <c r="B27" s="50" t="s">
        <v>95</v>
      </c>
      <c r="C27" s="273"/>
      <c r="D27" s="144">
        <f>'Запит 2-5'!C27</f>
        <v>0</v>
      </c>
      <c r="E27" s="274"/>
      <c r="F27" s="274"/>
      <c r="G27" s="7">
        <f t="shared" si="2"/>
        <v>0</v>
      </c>
      <c r="H27" s="274"/>
      <c r="I27" s="274"/>
      <c r="J27" s="7">
        <f t="shared" si="3"/>
        <v>0</v>
      </c>
      <c r="K27" s="366">
        <f t="shared" si="1"/>
      </c>
    </row>
    <row r="28" spans="1:11" ht="12.75">
      <c r="A28" s="52">
        <v>2400</v>
      </c>
      <c r="B28" s="51" t="s">
        <v>207</v>
      </c>
      <c r="C28" s="6">
        <f>SUM(C29:C30)</f>
        <v>0</v>
      </c>
      <c r="D28" s="6">
        <f aca="true" t="shared" si="7" ref="D28:I28">SUM(D29:D30)</f>
        <v>0</v>
      </c>
      <c r="E28" s="6">
        <f t="shared" si="7"/>
        <v>0</v>
      </c>
      <c r="F28" s="6">
        <f t="shared" si="7"/>
        <v>0</v>
      </c>
      <c r="G28" s="7">
        <f t="shared" si="2"/>
        <v>0</v>
      </c>
      <c r="H28" s="6">
        <f t="shared" si="7"/>
        <v>0</v>
      </c>
      <c r="I28" s="6">
        <f t="shared" si="7"/>
        <v>0</v>
      </c>
      <c r="J28" s="7">
        <f t="shared" si="3"/>
        <v>0</v>
      </c>
      <c r="K28" s="366">
        <f t="shared" si="1"/>
      </c>
    </row>
    <row r="29" spans="1:11" ht="12.75">
      <c r="A29" s="49">
        <v>2410</v>
      </c>
      <c r="B29" s="50" t="s">
        <v>208</v>
      </c>
      <c r="C29" s="273"/>
      <c r="D29" s="144">
        <f>'Запит 2-5'!C29</f>
        <v>0</v>
      </c>
      <c r="E29" s="274"/>
      <c r="F29" s="274"/>
      <c r="G29" s="7">
        <f t="shared" si="2"/>
        <v>0</v>
      </c>
      <c r="H29" s="274"/>
      <c r="I29" s="274"/>
      <c r="J29" s="7">
        <f t="shared" si="3"/>
        <v>0</v>
      </c>
      <c r="K29" s="366">
        <f t="shared" si="1"/>
      </c>
    </row>
    <row r="30" spans="1:11" ht="12.75">
      <c r="A30" s="49">
        <v>2420</v>
      </c>
      <c r="B30" s="50" t="s">
        <v>209</v>
      </c>
      <c r="C30" s="273"/>
      <c r="D30" s="144">
        <f>'Запит 2-5'!C30</f>
        <v>0</v>
      </c>
      <c r="E30" s="274"/>
      <c r="F30" s="274"/>
      <c r="G30" s="7">
        <f t="shared" si="2"/>
        <v>0</v>
      </c>
      <c r="H30" s="274"/>
      <c r="I30" s="274"/>
      <c r="J30" s="7">
        <f t="shared" si="3"/>
        <v>0</v>
      </c>
      <c r="K30" s="366">
        <f t="shared" si="1"/>
      </c>
    </row>
    <row r="31" spans="1:11" ht="12.75">
      <c r="A31" s="52">
        <v>2600</v>
      </c>
      <c r="B31" s="51" t="s">
        <v>210</v>
      </c>
      <c r="C31" s="6">
        <f>SUM(C32:C34)</f>
        <v>0</v>
      </c>
      <c r="D31" s="6">
        <f aca="true" t="shared" si="8" ref="D31:I31">SUM(D32:D34)</f>
        <v>0</v>
      </c>
      <c r="E31" s="6">
        <f t="shared" si="8"/>
        <v>0</v>
      </c>
      <c r="F31" s="6">
        <f t="shared" si="8"/>
        <v>0</v>
      </c>
      <c r="G31" s="7">
        <f t="shared" si="2"/>
        <v>0</v>
      </c>
      <c r="H31" s="6">
        <f t="shared" si="8"/>
        <v>0</v>
      </c>
      <c r="I31" s="6">
        <f t="shared" si="8"/>
        <v>0</v>
      </c>
      <c r="J31" s="7">
        <f t="shared" si="3"/>
        <v>0</v>
      </c>
      <c r="K31" s="366">
        <f t="shared" si="1"/>
      </c>
    </row>
    <row r="32" spans="1:11" ht="12.75">
      <c r="A32" s="49">
        <v>2610</v>
      </c>
      <c r="B32" s="50" t="s">
        <v>96</v>
      </c>
      <c r="C32" s="273"/>
      <c r="D32" s="144">
        <f>'Запит 2-5'!C32</f>
        <v>0</v>
      </c>
      <c r="E32" s="274"/>
      <c r="F32" s="274"/>
      <c r="G32" s="7">
        <f t="shared" si="2"/>
        <v>0</v>
      </c>
      <c r="H32" s="274"/>
      <c r="I32" s="274"/>
      <c r="J32" s="7">
        <f t="shared" si="3"/>
        <v>0</v>
      </c>
      <c r="K32" s="366">
        <f t="shared" si="1"/>
      </c>
    </row>
    <row r="33" spans="1:11" ht="12.75">
      <c r="A33" s="49">
        <v>2620</v>
      </c>
      <c r="B33" s="50" t="s">
        <v>97</v>
      </c>
      <c r="C33" s="273"/>
      <c r="D33" s="144">
        <f>'Запит 2-5'!C33</f>
        <v>0</v>
      </c>
      <c r="E33" s="274"/>
      <c r="F33" s="274"/>
      <c r="G33" s="7">
        <f t="shared" si="2"/>
        <v>0</v>
      </c>
      <c r="H33" s="274"/>
      <c r="I33" s="274"/>
      <c r="J33" s="7">
        <f t="shared" si="3"/>
        <v>0</v>
      </c>
      <c r="K33" s="366">
        <f t="shared" si="1"/>
      </c>
    </row>
    <row r="34" spans="1:11" ht="15" customHeight="1">
      <c r="A34" s="49">
        <v>2630</v>
      </c>
      <c r="B34" s="50" t="s">
        <v>211</v>
      </c>
      <c r="C34" s="273"/>
      <c r="D34" s="144">
        <f>'Запит 2-5'!C34</f>
        <v>0</v>
      </c>
      <c r="E34" s="274"/>
      <c r="F34" s="274"/>
      <c r="G34" s="7">
        <f t="shared" si="2"/>
        <v>0</v>
      </c>
      <c r="H34" s="274"/>
      <c r="I34" s="274"/>
      <c r="J34" s="7">
        <f t="shared" si="3"/>
        <v>0</v>
      </c>
      <c r="K34" s="366">
        <f t="shared" si="1"/>
      </c>
    </row>
    <row r="35" spans="1:11" ht="12.75">
      <c r="A35" s="52">
        <v>2700</v>
      </c>
      <c r="B35" s="51" t="s">
        <v>212</v>
      </c>
      <c r="C35" s="6">
        <f>SUM(C36:C38)</f>
        <v>0</v>
      </c>
      <c r="D35" s="6">
        <f aca="true" t="shared" si="9" ref="D35:I35">SUM(D36:D38)</f>
        <v>0</v>
      </c>
      <c r="E35" s="6">
        <f t="shared" si="9"/>
        <v>0</v>
      </c>
      <c r="F35" s="6">
        <f t="shared" si="9"/>
        <v>0</v>
      </c>
      <c r="G35" s="7">
        <f t="shared" si="2"/>
        <v>0</v>
      </c>
      <c r="H35" s="6">
        <f t="shared" si="9"/>
        <v>0</v>
      </c>
      <c r="I35" s="6">
        <f t="shared" si="9"/>
        <v>0</v>
      </c>
      <c r="J35" s="7">
        <f t="shared" si="3"/>
        <v>0</v>
      </c>
      <c r="K35" s="366">
        <f aca="true" t="shared" si="10" ref="K35:K59">IF(OR(C35&lt;&gt;0,D35&lt;&gt;0,E35&lt;&gt;0,F35&lt;&gt;0,J35&lt;&gt;0,H35&lt;&gt;0,I35&lt;&gt;0,J35&lt;&gt;0),"Для друку","")</f>
      </c>
    </row>
    <row r="36" spans="1:11" ht="12.75">
      <c r="A36" s="49">
        <v>2710</v>
      </c>
      <c r="B36" s="50" t="s">
        <v>98</v>
      </c>
      <c r="C36" s="275"/>
      <c r="D36" s="144">
        <f>'Запит 2-5'!C36</f>
        <v>0</v>
      </c>
      <c r="E36" s="276"/>
      <c r="F36" s="276"/>
      <c r="G36" s="7">
        <f t="shared" si="2"/>
        <v>0</v>
      </c>
      <c r="H36" s="276"/>
      <c r="I36" s="276"/>
      <c r="J36" s="7">
        <f t="shared" si="3"/>
        <v>0</v>
      </c>
      <c r="K36" s="366">
        <f t="shared" si="10"/>
      </c>
    </row>
    <row r="37" spans="1:11" ht="12.75">
      <c r="A37" s="49">
        <v>2720</v>
      </c>
      <c r="B37" s="50" t="s">
        <v>99</v>
      </c>
      <c r="C37" s="275"/>
      <c r="D37" s="144">
        <f>'Запит 2-5'!C37</f>
        <v>0</v>
      </c>
      <c r="E37" s="276"/>
      <c r="F37" s="276"/>
      <c r="G37" s="7">
        <f t="shared" si="2"/>
        <v>0</v>
      </c>
      <c r="H37" s="276"/>
      <c r="I37" s="276"/>
      <c r="J37" s="7">
        <f t="shared" si="3"/>
        <v>0</v>
      </c>
      <c r="K37" s="366">
        <f t="shared" si="10"/>
      </c>
    </row>
    <row r="38" spans="1:11" ht="12.75">
      <c r="A38" s="49">
        <v>2730</v>
      </c>
      <c r="B38" s="50" t="s">
        <v>100</v>
      </c>
      <c r="C38" s="275"/>
      <c r="D38" s="144">
        <f>'Запит 2-5'!C38</f>
        <v>0</v>
      </c>
      <c r="E38" s="276"/>
      <c r="F38" s="276"/>
      <c r="G38" s="7">
        <f t="shared" si="2"/>
        <v>0</v>
      </c>
      <c r="H38" s="276"/>
      <c r="I38" s="276"/>
      <c r="J38" s="7">
        <f t="shared" si="3"/>
        <v>0</v>
      </c>
      <c r="K38" s="366">
        <f t="shared" si="10"/>
      </c>
    </row>
    <row r="39" spans="1:11" ht="12.75">
      <c r="A39" s="52">
        <v>2800</v>
      </c>
      <c r="B39" s="51" t="s">
        <v>85</v>
      </c>
      <c r="C39" s="271"/>
      <c r="D39" s="144">
        <f>'Запит 2-5'!C39</f>
        <v>0</v>
      </c>
      <c r="E39" s="272"/>
      <c r="F39" s="272"/>
      <c r="G39" s="7">
        <f t="shared" si="2"/>
        <v>0</v>
      </c>
      <c r="H39" s="272"/>
      <c r="I39" s="272"/>
      <c r="J39" s="7">
        <f t="shared" si="3"/>
        <v>0</v>
      </c>
      <c r="K39" s="366">
        <f t="shared" si="10"/>
      </c>
    </row>
    <row r="40" spans="1:11" ht="12.75">
      <c r="A40" s="52">
        <v>2900</v>
      </c>
      <c r="B40" s="51" t="s">
        <v>115</v>
      </c>
      <c r="C40" s="271"/>
      <c r="D40" s="127" t="s">
        <v>30</v>
      </c>
      <c r="E40" s="127" t="s">
        <v>30</v>
      </c>
      <c r="F40" s="127" t="s">
        <v>30</v>
      </c>
      <c r="G40" s="127" t="s">
        <v>30</v>
      </c>
      <c r="H40" s="127" t="s">
        <v>30</v>
      </c>
      <c r="I40" s="127" t="s">
        <v>30</v>
      </c>
      <c r="J40" s="374" t="s">
        <v>30</v>
      </c>
      <c r="K40" s="366">
        <f>IF(OR(C40&lt;&gt;0),"Для друку","")</f>
      </c>
    </row>
    <row r="41" spans="1:11" ht="12.75">
      <c r="A41" s="52">
        <v>3000</v>
      </c>
      <c r="B41" s="51" t="s">
        <v>101</v>
      </c>
      <c r="C41" s="6">
        <f>C42+C54+C55+C56</f>
        <v>0</v>
      </c>
      <c r="D41" s="6">
        <f aca="true" t="shared" si="11" ref="D41:I41">D42+D54+D55+D56</f>
        <v>0</v>
      </c>
      <c r="E41" s="6">
        <f t="shared" si="11"/>
        <v>0</v>
      </c>
      <c r="F41" s="6">
        <f t="shared" si="11"/>
        <v>0</v>
      </c>
      <c r="G41" s="7">
        <f t="shared" si="2"/>
        <v>0</v>
      </c>
      <c r="H41" s="6">
        <f t="shared" si="11"/>
        <v>0</v>
      </c>
      <c r="I41" s="6">
        <f t="shared" si="11"/>
        <v>0</v>
      </c>
      <c r="J41" s="7">
        <f t="shared" si="3"/>
        <v>0</v>
      </c>
      <c r="K41" s="366">
        <f t="shared" si="10"/>
      </c>
    </row>
    <row r="42" spans="1:11" ht="12.75">
      <c r="A42" s="52">
        <v>3100</v>
      </c>
      <c r="B42" s="51" t="s">
        <v>102</v>
      </c>
      <c r="C42" s="6">
        <f>C43+C44+C47+C50</f>
        <v>0</v>
      </c>
      <c r="D42" s="6">
        <f aca="true" t="shared" si="12" ref="D42:I42">D43+D44+D47+D50</f>
        <v>0</v>
      </c>
      <c r="E42" s="6">
        <f t="shared" si="12"/>
        <v>0</v>
      </c>
      <c r="F42" s="6">
        <f t="shared" si="12"/>
        <v>0</v>
      </c>
      <c r="G42" s="7">
        <f t="shared" si="2"/>
        <v>0</v>
      </c>
      <c r="H42" s="6">
        <f t="shared" si="12"/>
        <v>0</v>
      </c>
      <c r="I42" s="6">
        <f t="shared" si="12"/>
        <v>0</v>
      </c>
      <c r="J42" s="7">
        <f t="shared" si="3"/>
        <v>0</v>
      </c>
      <c r="K42" s="366">
        <f t="shared" si="10"/>
      </c>
    </row>
    <row r="43" spans="1:11" ht="12.75">
      <c r="A43" s="49">
        <v>3110</v>
      </c>
      <c r="B43" s="50" t="s">
        <v>103</v>
      </c>
      <c r="C43" s="271"/>
      <c r="D43" s="144">
        <f>'Запит 2-5'!C43</f>
        <v>0</v>
      </c>
      <c r="E43" s="272"/>
      <c r="F43" s="272"/>
      <c r="G43" s="7">
        <f t="shared" si="2"/>
        <v>0</v>
      </c>
      <c r="H43" s="272"/>
      <c r="I43" s="272"/>
      <c r="J43" s="7">
        <f t="shared" si="3"/>
        <v>0</v>
      </c>
      <c r="K43" s="366">
        <f t="shared" si="10"/>
      </c>
    </row>
    <row r="44" spans="1:11" ht="12.75">
      <c r="A44" s="49">
        <v>3120</v>
      </c>
      <c r="B44" s="50" t="s">
        <v>104</v>
      </c>
      <c r="C44" s="9">
        <f>SUM(C45:C46)</f>
        <v>0</v>
      </c>
      <c r="D44" s="9">
        <f aca="true" t="shared" si="13" ref="D44:I44">SUM(D45:D46)</f>
        <v>0</v>
      </c>
      <c r="E44" s="9">
        <f t="shared" si="13"/>
        <v>0</v>
      </c>
      <c r="F44" s="9">
        <f t="shared" si="13"/>
        <v>0</v>
      </c>
      <c r="G44" s="7">
        <f t="shared" si="2"/>
        <v>0</v>
      </c>
      <c r="H44" s="9">
        <f t="shared" si="13"/>
        <v>0</v>
      </c>
      <c r="I44" s="9">
        <f t="shared" si="13"/>
        <v>0</v>
      </c>
      <c r="J44" s="7">
        <f t="shared" si="3"/>
        <v>0</v>
      </c>
      <c r="K44" s="366">
        <f t="shared" si="10"/>
      </c>
    </row>
    <row r="45" spans="1:11" ht="12.75">
      <c r="A45" s="49">
        <v>3121</v>
      </c>
      <c r="B45" s="50" t="s">
        <v>213</v>
      </c>
      <c r="C45" s="271"/>
      <c r="D45" s="144">
        <f>'Запит 2-5'!C45</f>
        <v>0</v>
      </c>
      <c r="E45" s="272"/>
      <c r="F45" s="272"/>
      <c r="G45" s="7">
        <f t="shared" si="2"/>
        <v>0</v>
      </c>
      <c r="H45" s="272"/>
      <c r="I45" s="272"/>
      <c r="J45" s="7">
        <f t="shared" si="3"/>
        <v>0</v>
      </c>
      <c r="K45" s="366">
        <f t="shared" si="10"/>
      </c>
    </row>
    <row r="46" spans="1:11" ht="12.75">
      <c r="A46" s="49">
        <v>3122</v>
      </c>
      <c r="B46" s="50" t="s">
        <v>214</v>
      </c>
      <c r="C46" s="271"/>
      <c r="D46" s="144">
        <f>'Запит 2-5'!C46</f>
        <v>0</v>
      </c>
      <c r="E46" s="272"/>
      <c r="F46" s="272"/>
      <c r="G46" s="7">
        <f t="shared" si="2"/>
        <v>0</v>
      </c>
      <c r="H46" s="272"/>
      <c r="I46" s="272"/>
      <c r="J46" s="7">
        <f t="shared" si="3"/>
        <v>0</v>
      </c>
      <c r="K46" s="366">
        <f t="shared" si="10"/>
      </c>
    </row>
    <row r="47" spans="1:11" ht="12.75">
      <c r="A47" s="49">
        <v>3130</v>
      </c>
      <c r="B47" s="50" t="s">
        <v>105</v>
      </c>
      <c r="C47" s="9">
        <f>SUM(C48:C49)</f>
        <v>0</v>
      </c>
      <c r="D47" s="9">
        <f aca="true" t="shared" si="14" ref="D47:I47">SUM(D48:D49)</f>
        <v>0</v>
      </c>
      <c r="E47" s="9">
        <f t="shared" si="14"/>
        <v>0</v>
      </c>
      <c r="F47" s="9">
        <f t="shared" si="14"/>
        <v>0</v>
      </c>
      <c r="G47" s="7">
        <f t="shared" si="2"/>
        <v>0</v>
      </c>
      <c r="H47" s="9">
        <f t="shared" si="14"/>
        <v>0</v>
      </c>
      <c r="I47" s="9">
        <f t="shared" si="14"/>
        <v>0</v>
      </c>
      <c r="J47" s="7">
        <f t="shared" si="3"/>
        <v>0</v>
      </c>
      <c r="K47" s="366">
        <f t="shared" si="10"/>
      </c>
    </row>
    <row r="48" spans="1:11" ht="12.75">
      <c r="A48" s="49">
        <v>3131</v>
      </c>
      <c r="B48" s="50" t="s">
        <v>215</v>
      </c>
      <c r="C48" s="273"/>
      <c r="D48" s="144">
        <f>'Запит 2-5'!C48</f>
        <v>0</v>
      </c>
      <c r="E48" s="274"/>
      <c r="F48" s="274"/>
      <c r="G48" s="7">
        <f t="shared" si="2"/>
        <v>0</v>
      </c>
      <c r="H48" s="274"/>
      <c r="I48" s="274"/>
      <c r="J48" s="7">
        <f t="shared" si="3"/>
        <v>0</v>
      </c>
      <c r="K48" s="366">
        <f t="shared" si="10"/>
      </c>
    </row>
    <row r="49" spans="1:11" ht="12.75">
      <c r="A49" s="49">
        <v>3132</v>
      </c>
      <c r="B49" s="50" t="s">
        <v>106</v>
      </c>
      <c r="C49" s="273"/>
      <c r="D49" s="144">
        <f>'Запит 2-5'!C49</f>
        <v>0</v>
      </c>
      <c r="E49" s="274"/>
      <c r="F49" s="274"/>
      <c r="G49" s="7">
        <f t="shared" si="2"/>
        <v>0</v>
      </c>
      <c r="H49" s="274"/>
      <c r="I49" s="274"/>
      <c r="J49" s="7">
        <f t="shared" si="3"/>
        <v>0</v>
      </c>
      <c r="K49" s="366"/>
    </row>
    <row r="50" spans="1:11" ht="12.75">
      <c r="A50" s="49">
        <v>3140</v>
      </c>
      <c r="B50" s="50" t="s">
        <v>107</v>
      </c>
      <c r="C50" s="9">
        <f>SUM(C51:C53)</f>
        <v>0</v>
      </c>
      <c r="D50" s="9">
        <f>SUM(D51:D53)</f>
        <v>0</v>
      </c>
      <c r="E50" s="9">
        <f>SUM(E51:E53)</f>
        <v>0</v>
      </c>
      <c r="F50" s="9">
        <f>SUM(F51:F53)</f>
        <v>0</v>
      </c>
      <c r="G50" s="7">
        <f t="shared" si="2"/>
        <v>0</v>
      </c>
      <c r="H50" s="9">
        <f>SUM(H51:H53)</f>
        <v>0</v>
      </c>
      <c r="I50" s="9">
        <f>SUM(I51:I53)</f>
        <v>0</v>
      </c>
      <c r="J50" s="7">
        <f t="shared" si="3"/>
        <v>0</v>
      </c>
      <c r="K50" s="366"/>
    </row>
    <row r="51" spans="1:11" ht="12.75">
      <c r="A51" s="49">
        <v>3141</v>
      </c>
      <c r="B51" s="50" t="s">
        <v>216</v>
      </c>
      <c r="C51" s="273"/>
      <c r="D51" s="144">
        <f>'Запит 2-5'!C51</f>
        <v>0</v>
      </c>
      <c r="E51" s="274"/>
      <c r="F51" s="274"/>
      <c r="G51" s="7">
        <f t="shared" si="2"/>
        <v>0</v>
      </c>
      <c r="H51" s="274"/>
      <c r="I51" s="274"/>
      <c r="J51" s="7">
        <f t="shared" si="3"/>
        <v>0</v>
      </c>
      <c r="K51" s="366"/>
    </row>
    <row r="52" spans="1:11" ht="12.75">
      <c r="A52" s="49">
        <v>3142</v>
      </c>
      <c r="B52" s="50" t="s">
        <v>217</v>
      </c>
      <c r="C52" s="273"/>
      <c r="D52" s="144">
        <f>'Запит 2-5'!C52</f>
        <v>0</v>
      </c>
      <c r="E52" s="274"/>
      <c r="F52" s="274"/>
      <c r="G52" s="7">
        <f t="shared" si="2"/>
        <v>0</v>
      </c>
      <c r="H52" s="274"/>
      <c r="I52" s="274"/>
      <c r="J52" s="7">
        <f t="shared" si="3"/>
        <v>0</v>
      </c>
      <c r="K52" s="366"/>
    </row>
    <row r="53" spans="1:11" ht="12.75">
      <c r="A53" s="49">
        <v>3143</v>
      </c>
      <c r="B53" s="50" t="s">
        <v>108</v>
      </c>
      <c r="C53" s="273"/>
      <c r="D53" s="144">
        <f>'Запит 2-5'!C53</f>
        <v>0</v>
      </c>
      <c r="E53" s="274"/>
      <c r="F53" s="274"/>
      <c r="G53" s="7">
        <f t="shared" si="2"/>
        <v>0</v>
      </c>
      <c r="H53" s="274"/>
      <c r="I53" s="274"/>
      <c r="J53" s="7">
        <f t="shared" si="3"/>
        <v>0</v>
      </c>
      <c r="K53" s="366"/>
    </row>
    <row r="54" spans="1:11" ht="12.75">
      <c r="A54" s="52">
        <v>3150</v>
      </c>
      <c r="B54" s="51" t="s">
        <v>109</v>
      </c>
      <c r="C54" s="273"/>
      <c r="D54" s="144">
        <f>'Запит 2-5'!C54</f>
        <v>0</v>
      </c>
      <c r="E54" s="274"/>
      <c r="F54" s="274"/>
      <c r="G54" s="7">
        <f t="shared" si="2"/>
        <v>0</v>
      </c>
      <c r="H54" s="274"/>
      <c r="I54" s="274"/>
      <c r="J54" s="7">
        <f t="shared" si="3"/>
        <v>0</v>
      </c>
      <c r="K54" s="366">
        <f t="shared" si="10"/>
      </c>
    </row>
    <row r="55" spans="1:11" ht="12.75">
      <c r="A55" s="52">
        <v>3160</v>
      </c>
      <c r="B55" s="51" t="s">
        <v>110</v>
      </c>
      <c r="C55" s="273"/>
      <c r="D55" s="144">
        <f>'Запит 2-5'!C55</f>
        <v>0</v>
      </c>
      <c r="E55" s="274"/>
      <c r="F55" s="274"/>
      <c r="G55" s="7">
        <f t="shared" si="2"/>
        <v>0</v>
      </c>
      <c r="H55" s="274"/>
      <c r="I55" s="274"/>
      <c r="J55" s="7">
        <f t="shared" si="3"/>
        <v>0</v>
      </c>
      <c r="K55" s="366">
        <f t="shared" si="10"/>
      </c>
    </row>
    <row r="56" spans="1:11" ht="12.75">
      <c r="A56" s="52">
        <v>3200</v>
      </c>
      <c r="B56" s="51" t="s">
        <v>111</v>
      </c>
      <c r="C56" s="9">
        <f>SUM(C57:C60)</f>
        <v>0</v>
      </c>
      <c r="D56" s="144">
        <f>'Запит 2-5'!C56</f>
        <v>0</v>
      </c>
      <c r="E56" s="274"/>
      <c r="F56" s="274"/>
      <c r="G56" s="7">
        <f t="shared" si="2"/>
        <v>0</v>
      </c>
      <c r="H56" s="274"/>
      <c r="I56" s="274"/>
      <c r="J56" s="7">
        <f t="shared" si="3"/>
        <v>0</v>
      </c>
      <c r="K56" s="366">
        <f t="shared" si="10"/>
      </c>
    </row>
    <row r="57" spans="1:11" ht="12.75">
      <c r="A57" s="49">
        <v>3210</v>
      </c>
      <c r="B57" s="50" t="s">
        <v>112</v>
      </c>
      <c r="C57" s="273"/>
      <c r="D57" s="144">
        <f>'Запит 2-5'!C57</f>
        <v>0</v>
      </c>
      <c r="E57" s="274"/>
      <c r="F57" s="274"/>
      <c r="G57" s="7">
        <f t="shared" si="2"/>
        <v>0</v>
      </c>
      <c r="H57" s="274"/>
      <c r="I57" s="274"/>
      <c r="J57" s="7">
        <f t="shared" si="3"/>
        <v>0</v>
      </c>
      <c r="K57" s="366">
        <f t="shared" si="10"/>
      </c>
    </row>
    <row r="58" spans="1:11" ht="12.75">
      <c r="A58" s="49">
        <v>3220</v>
      </c>
      <c r="B58" s="50" t="s">
        <v>113</v>
      </c>
      <c r="C58" s="273"/>
      <c r="D58" s="144">
        <f>'Запит 2-5'!C58</f>
        <v>0</v>
      </c>
      <c r="E58" s="274"/>
      <c r="F58" s="274"/>
      <c r="G58" s="7">
        <f t="shared" si="2"/>
        <v>0</v>
      </c>
      <c r="H58" s="274"/>
      <c r="I58" s="274"/>
      <c r="J58" s="7">
        <f t="shared" si="3"/>
        <v>0</v>
      </c>
      <c r="K58" s="366">
        <f t="shared" si="10"/>
      </c>
    </row>
    <row r="59" spans="1:11" ht="25.5">
      <c r="A59" s="49">
        <v>3230</v>
      </c>
      <c r="B59" s="50" t="s">
        <v>218</v>
      </c>
      <c r="C59" s="273"/>
      <c r="D59" s="144">
        <f>'Запит 2-5'!C59</f>
        <v>0</v>
      </c>
      <c r="E59" s="274"/>
      <c r="F59" s="274"/>
      <c r="G59" s="7">
        <f t="shared" si="2"/>
        <v>0</v>
      </c>
      <c r="H59" s="274"/>
      <c r="I59" s="274"/>
      <c r="J59" s="7">
        <f t="shared" si="3"/>
        <v>0</v>
      </c>
      <c r="K59" s="366">
        <f t="shared" si="10"/>
      </c>
    </row>
    <row r="60" spans="1:11" ht="12.75">
      <c r="A60" s="49">
        <v>3240</v>
      </c>
      <c r="B60" s="50" t="s">
        <v>114</v>
      </c>
      <c r="C60" s="275"/>
      <c r="D60" s="144">
        <f>'Запит 2-5'!C60</f>
        <v>0</v>
      </c>
      <c r="E60" s="274"/>
      <c r="F60" s="274"/>
      <c r="G60" s="7">
        <f t="shared" si="2"/>
        <v>0</v>
      </c>
      <c r="H60" s="274"/>
      <c r="I60" s="274"/>
      <c r="J60" s="7">
        <f t="shared" si="3"/>
        <v>0</v>
      </c>
      <c r="K60" s="366">
        <f>IF(OR(C60&lt;&gt;0),"Для друку","")</f>
      </c>
    </row>
    <row r="61" spans="1:11" ht="12.75">
      <c r="A61" s="120"/>
      <c r="B61" s="119" t="s">
        <v>116</v>
      </c>
      <c r="C61" s="12">
        <f>C7+C41</f>
        <v>0</v>
      </c>
      <c r="D61" s="12">
        <f aca="true" t="shared" si="15" ref="D61:I61">D7+D41</f>
        <v>0</v>
      </c>
      <c r="E61" s="12">
        <f t="shared" si="15"/>
        <v>0</v>
      </c>
      <c r="F61" s="12">
        <f t="shared" si="15"/>
        <v>0</v>
      </c>
      <c r="G61" s="12">
        <f>G7+G41</f>
        <v>0</v>
      </c>
      <c r="H61" s="12">
        <f t="shared" si="15"/>
        <v>0</v>
      </c>
      <c r="I61" s="12">
        <f t="shared" si="15"/>
        <v>0</v>
      </c>
      <c r="J61" s="7">
        <f t="shared" si="3"/>
        <v>0</v>
      </c>
      <c r="K61" s="366">
        <f aca="true" t="shared" si="16" ref="K61:K69">IF(OR(C61&lt;&gt;0,D61&lt;&gt;0,E61&lt;&gt;0,F61&lt;&gt;0,J61&lt;&gt;0,H61&lt;&gt;0,I61&lt;&gt;0,J61&lt;&gt;0),"Для друку","")</f>
      </c>
    </row>
    <row r="62" spans="1:11" ht="12.75">
      <c r="A62" s="268">
        <v>4000</v>
      </c>
      <c r="B62" s="269" t="s">
        <v>118</v>
      </c>
      <c r="C62" s="126">
        <f aca="true" t="shared" si="17" ref="C62:J63">C63</f>
        <v>0</v>
      </c>
      <c r="D62" s="125">
        <f t="shared" si="17"/>
        <v>0</v>
      </c>
      <c r="E62" s="125">
        <f t="shared" si="17"/>
        <v>0</v>
      </c>
      <c r="F62" s="125">
        <f t="shared" si="17"/>
        <v>0</v>
      </c>
      <c r="G62" s="125">
        <f t="shared" si="17"/>
        <v>0</v>
      </c>
      <c r="H62" s="125">
        <f t="shared" si="17"/>
        <v>0</v>
      </c>
      <c r="I62" s="125">
        <f t="shared" si="17"/>
        <v>0</v>
      </c>
      <c r="J62" s="124">
        <f t="shared" si="17"/>
        <v>0</v>
      </c>
      <c r="K62" s="366">
        <f t="shared" si="16"/>
      </c>
    </row>
    <row r="63" spans="1:11" ht="12.75">
      <c r="A63" s="265">
        <v>4100</v>
      </c>
      <c r="B63" s="92" t="s">
        <v>119</v>
      </c>
      <c r="C63" s="123">
        <f t="shared" si="17"/>
        <v>0</v>
      </c>
      <c r="D63" s="122">
        <f t="shared" si="17"/>
        <v>0</v>
      </c>
      <c r="E63" s="122">
        <f t="shared" si="17"/>
        <v>0</v>
      </c>
      <c r="F63" s="122">
        <f t="shared" si="17"/>
        <v>0</v>
      </c>
      <c r="G63" s="122">
        <f t="shared" si="17"/>
        <v>0</v>
      </c>
      <c r="H63" s="122">
        <f t="shared" si="17"/>
        <v>0</v>
      </c>
      <c r="I63" s="122">
        <f t="shared" si="17"/>
        <v>0</v>
      </c>
      <c r="J63" s="121">
        <f t="shared" si="17"/>
        <v>0</v>
      </c>
      <c r="K63" s="366">
        <f t="shared" si="16"/>
      </c>
    </row>
    <row r="64" spans="1:11" ht="12.75">
      <c r="A64" s="266">
        <v>4110</v>
      </c>
      <c r="B64" s="267" t="s">
        <v>120</v>
      </c>
      <c r="C64" s="123">
        <f aca="true" t="shared" si="18" ref="C64:J64">SUM(C65:C67)</f>
        <v>0</v>
      </c>
      <c r="D64" s="122">
        <f t="shared" si="18"/>
        <v>0</v>
      </c>
      <c r="E64" s="122">
        <f t="shared" si="18"/>
        <v>0</v>
      </c>
      <c r="F64" s="122">
        <f t="shared" si="18"/>
        <v>0</v>
      </c>
      <c r="G64" s="122">
        <f t="shared" si="18"/>
        <v>0</v>
      </c>
      <c r="H64" s="122">
        <f t="shared" si="18"/>
        <v>0</v>
      </c>
      <c r="I64" s="122">
        <f t="shared" si="18"/>
        <v>0</v>
      </c>
      <c r="J64" s="121">
        <f t="shared" si="18"/>
        <v>0</v>
      </c>
      <c r="K64" s="366">
        <f t="shared" si="16"/>
      </c>
    </row>
    <row r="65" spans="1:11" ht="12.75">
      <c r="A65" s="266">
        <v>4111</v>
      </c>
      <c r="B65" s="267" t="s">
        <v>121</v>
      </c>
      <c r="C65" s="273"/>
      <c r="D65" s="144">
        <f>'Запит 2-5'!C71</f>
        <v>0</v>
      </c>
      <c r="E65" s="274"/>
      <c r="F65" s="274"/>
      <c r="G65" s="122">
        <f>F65-E65</f>
        <v>0</v>
      </c>
      <c r="H65" s="274"/>
      <c r="I65" s="274"/>
      <c r="J65" s="121">
        <f>D65+F65</f>
        <v>0</v>
      </c>
      <c r="K65" s="366">
        <f t="shared" si="16"/>
      </c>
    </row>
    <row r="66" spans="1:11" ht="12.75">
      <c r="A66" s="266">
        <v>4112</v>
      </c>
      <c r="B66" s="267" t="s">
        <v>122</v>
      </c>
      <c r="C66" s="273"/>
      <c r="D66" s="144">
        <f>'Запит 2-5'!C72</f>
        <v>0</v>
      </c>
      <c r="E66" s="274"/>
      <c r="F66" s="274"/>
      <c r="G66" s="122">
        <f>F66-E66</f>
        <v>0</v>
      </c>
      <c r="H66" s="274"/>
      <c r="I66" s="274"/>
      <c r="J66" s="121">
        <f>D66+F66</f>
        <v>0</v>
      </c>
      <c r="K66" s="366">
        <f t="shared" si="16"/>
      </c>
    </row>
    <row r="67" spans="1:11" ht="12.75">
      <c r="A67" s="270">
        <v>4113</v>
      </c>
      <c r="B67" s="93" t="s">
        <v>123</v>
      </c>
      <c r="C67" s="273"/>
      <c r="D67" s="144">
        <f>'Запит 2-5'!C73</f>
        <v>0</v>
      </c>
      <c r="E67" s="274"/>
      <c r="F67" s="274"/>
      <c r="G67" s="122">
        <f>F67-E67</f>
        <v>0</v>
      </c>
      <c r="H67" s="274"/>
      <c r="I67" s="274"/>
      <c r="J67" s="121">
        <f>D67+F67</f>
        <v>0</v>
      </c>
      <c r="K67" s="366">
        <f t="shared" si="16"/>
      </c>
    </row>
    <row r="68" spans="1:11" ht="12.75">
      <c r="A68" s="120"/>
      <c r="B68" s="119" t="s">
        <v>124</v>
      </c>
      <c r="C68" s="118">
        <f aca="true" t="shared" si="19" ref="C68:J68">C62</f>
        <v>0</v>
      </c>
      <c r="D68" s="117">
        <f t="shared" si="19"/>
        <v>0</v>
      </c>
      <c r="E68" s="117">
        <f t="shared" si="19"/>
        <v>0</v>
      </c>
      <c r="F68" s="117">
        <f t="shared" si="19"/>
        <v>0</v>
      </c>
      <c r="G68" s="117">
        <f t="shared" si="19"/>
        <v>0</v>
      </c>
      <c r="H68" s="117">
        <f t="shared" si="19"/>
        <v>0</v>
      </c>
      <c r="I68" s="117">
        <f t="shared" si="19"/>
        <v>0</v>
      </c>
      <c r="J68" s="116">
        <f t="shared" si="19"/>
        <v>0</v>
      </c>
      <c r="K68" s="366">
        <f t="shared" si="16"/>
      </c>
    </row>
    <row r="69" spans="1:11" ht="12.75">
      <c r="A69" s="120"/>
      <c r="B69" s="119" t="s">
        <v>125</v>
      </c>
      <c r="C69" s="118">
        <f aca="true" t="shared" si="20" ref="C69:J69">C61+C68</f>
        <v>0</v>
      </c>
      <c r="D69" s="117">
        <f t="shared" si="20"/>
        <v>0</v>
      </c>
      <c r="E69" s="117">
        <f t="shared" si="20"/>
        <v>0</v>
      </c>
      <c r="F69" s="117">
        <f t="shared" si="20"/>
        <v>0</v>
      </c>
      <c r="G69" s="117">
        <f t="shared" si="20"/>
        <v>0</v>
      </c>
      <c r="H69" s="117">
        <f t="shared" si="20"/>
        <v>0</v>
      </c>
      <c r="I69" s="117">
        <f t="shared" si="20"/>
        <v>0</v>
      </c>
      <c r="J69" s="116">
        <f t="shared" si="20"/>
        <v>0</v>
      </c>
      <c r="K69" s="366">
        <f t="shared" si="16"/>
      </c>
    </row>
  </sheetData>
  <sheetProtection/>
  <autoFilter ref="K1:K69"/>
  <mergeCells count="9">
    <mergeCell ref="F4:F5"/>
    <mergeCell ref="H4:I4"/>
    <mergeCell ref="J4:J5"/>
    <mergeCell ref="A1:J1"/>
    <mergeCell ref="B4:B5"/>
    <mergeCell ref="A4:A5"/>
    <mergeCell ref="C4:C5"/>
    <mergeCell ref="D4:D5"/>
    <mergeCell ref="E4:E5"/>
  </mergeCells>
  <printOptions/>
  <pageMargins left="0.2755905511811024" right="0.2362204724409449" top="0.5905511811023623" bottom="0.35433070866141736" header="0.1968503937007874" footer="0.2362204724409449"/>
  <pageSetup blackAndWhite="1" fitToHeight="1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Prime Auditor</dc:creator>
  <cp:keywords/>
  <dc:description/>
  <cp:lastModifiedBy>Главбух</cp:lastModifiedBy>
  <cp:lastPrinted>2012-09-26T09:18:23Z</cp:lastPrinted>
  <dcterms:created xsi:type="dcterms:W3CDTF">2012-03-09T17:54:02Z</dcterms:created>
  <dcterms:modified xsi:type="dcterms:W3CDTF">2012-10-15T13:26:08Z</dcterms:modified>
  <cp:category/>
  <cp:version/>
  <cp:contentType/>
  <cp:contentStatus/>
</cp:coreProperties>
</file>