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095" windowHeight="96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<sst xmlns="http://schemas.openxmlformats.org/spreadsheetml/2006/main" count="132" uniqueCount="67">
  <si>
    <t>Показники  </t>
  </si>
  <si>
    <t>Разом </t>
  </si>
  <si>
    <t>У тому числі за кодами економічної класифікації видатків </t>
  </si>
  <si>
    <t>1000 </t>
  </si>
  <si>
    <t>1100 </t>
  </si>
  <si>
    <t>1110 </t>
  </si>
  <si>
    <t xml:space="preserve">Затверджено кошторисом на рік </t>
  </si>
  <si>
    <t>Зміни, внесені до кошторису </t>
  </si>
  <si>
    <t>Х </t>
  </si>
  <si>
    <t xml:space="preserve">Дата </t>
  </si>
  <si>
    <t>Підстава </t>
  </si>
  <si>
    <t>1 </t>
  </si>
  <si>
    <t>2 </t>
  </si>
  <si>
    <t>3  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</si>
  <si>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</si>
  <si>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</si>
  <si>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</si>
  <si>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</si>
  <si>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</si>
  <si>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</si>
  <si>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</si>
  <si>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</si>
  <si>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</si>
  <si>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</si>
  <si>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</si>
  <si>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</si>
  <si>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</si>
  <si>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</si>
  <si>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</si>
  <si>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</si>
  <si>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(назва установи)</t>
  </si>
  <si>
    <t xml:space="preserve">Ідентифікаційний код за ЄДРПОУ </t>
  </si>
  <si>
    <t>Код програмної класифікації</t>
  </si>
  <si>
    <t>КАРТКА АНАЛІТИЧНОГО ОБЛІКУ ОТРИМАНИХ АСИГНУВАНЬ</t>
  </si>
  <si>
    <t xml:space="preserve">Разом </t>
  </si>
  <si>
    <t>3 </t>
  </si>
  <si>
    <t>Зворотний бік картки аналітичного обліку отриманих асигнувань</t>
  </si>
  <si>
    <t>Надійшло асигнувань</t>
  </si>
  <si>
    <t>Дата виписки органу Державного казначейства</t>
  </si>
  <si>
    <t>Назва та номер документа</t>
  </si>
  <si>
    <t>Усього асигнувань з початку року: </t>
  </si>
  <si>
    <t>Залишок річних бюджетних призначень</t>
  </si>
  <si>
    <t>Виконавець:</t>
  </si>
  <si>
    <t>(підпис)</t>
  </si>
  <si>
    <t>Перевірив</t>
  </si>
  <si>
    <t>(ініціали і прізвище)</t>
  </si>
  <si>
    <t>(посада)</t>
  </si>
  <si>
    <t>Разом</t>
  </si>
  <si>
    <t>За січень</t>
  </si>
  <si>
    <t>За лютий</t>
  </si>
  <si>
    <t>За березень</t>
  </si>
  <si>
    <t>За квітень</t>
  </si>
  <si>
    <t>За травень</t>
  </si>
  <si>
    <t>За червень</t>
  </si>
  <si>
    <t>За липень</t>
  </si>
  <si>
    <t>За серпень</t>
  </si>
  <si>
    <t>За вересень</t>
  </si>
  <si>
    <t>За жовтень</t>
  </si>
  <si>
    <t>За листопад</t>
  </si>
  <si>
    <t>За грудень</t>
  </si>
  <si>
    <t>за 2010 рік</t>
  </si>
  <si>
    <t>Лист №03-2/532 від 02.07.2010р.</t>
  </si>
  <si>
    <t>Лист від 10.11.2010р. №03-2/768</t>
  </si>
  <si>
    <t xml:space="preserve">Лист №03-2/799 від 25.11.2010 р. </t>
  </si>
  <si>
    <t xml:space="preserve">Лист №03-2/879 від 14.12.2010 р. </t>
  </si>
  <si>
    <t xml:space="preserve">Лист  №03-2/887 від 17.12.2010 р. </t>
  </si>
  <si>
    <t>Лист №03-2/901 від 23.12.2010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</si>
</sst>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22]d\ mmmm\ yyyy&quot; р.&quot;;@"/>
    <numFmt numFmtId="171" formatCode="dd\.mm\.yy;@"/>
    <numFmt numFmtId="172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justify" wrapText="1"/>
    </xf>
    <xf numFmtId="0" fontId="48" fillId="0" borderId="0" xfId="0" applyFont="1" applyAlignment="1">
      <alignment/>
    </xf>
    <xf numFmtId="170" fontId="47" fillId="0" borderId="12" xfId="0" applyNumberFormat="1" applyFont="1" applyBorder="1" applyAlignment="1">
      <alignment horizontal="justify" wrapText="1"/>
    </xf>
    <xf numFmtId="0" fontId="45" fillId="0" borderId="0" xfId="0" applyFont="1" applyAlignment="1">
      <alignment horizontal="center" vertical="top" wrapText="1"/>
    </xf>
    <xf numFmtId="4" fontId="47" fillId="0" borderId="12" xfId="0" applyNumberFormat="1" applyFont="1" applyBorder="1" applyAlignment="1">
      <alignment horizontal="right" wrapText="1"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9" fillId="0" borderId="12" xfId="0" applyNumberFormat="1" applyFont="1" applyBorder="1" applyAlignment="1">
      <alignment horizontal="right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0" fontId="47" fillId="0" borderId="11" xfId="0" applyNumberFormat="1" applyFont="1" applyBorder="1" applyAlignment="1">
      <alignment horizontal="justify" wrapText="1"/>
    </xf>
    <xf numFmtId="170" fontId="47" fillId="0" borderId="13" xfId="0" applyNumberFormat="1" applyFont="1" applyBorder="1" applyAlignment="1">
      <alignment horizontal="center" wrapText="1"/>
    </xf>
    <xf numFmtId="4" fontId="49" fillId="0" borderId="14" xfId="0" applyNumberFormat="1" applyFont="1" applyBorder="1" applyAlignment="1">
      <alignment horizontal="right" wrapText="1"/>
    </xf>
    <xf numFmtId="4" fontId="47" fillId="0" borderId="14" xfId="0" applyNumberFormat="1" applyFont="1" applyBorder="1" applyAlignment="1">
      <alignment horizontal="right" wrapText="1"/>
    </xf>
    <xf numFmtId="170" fontId="47" fillId="0" borderId="15" xfId="0" applyNumberFormat="1" applyFont="1" applyBorder="1" applyAlignment="1">
      <alignment horizontal="justify" wrapText="1"/>
    </xf>
    <xf numFmtId="0" fontId="47" fillId="0" borderId="15" xfId="0" applyFont="1" applyBorder="1" applyAlignment="1">
      <alignment horizontal="justify" wrapText="1"/>
    </xf>
    <xf numFmtId="0" fontId="47" fillId="0" borderId="11" xfId="0" applyFont="1" applyBorder="1" applyAlignment="1">
      <alignment horizontal="justify" wrapText="1"/>
    </xf>
    <xf numFmtId="170" fontId="47" fillId="0" borderId="13" xfId="0" applyNumberFormat="1" applyFont="1" applyBorder="1" applyAlignment="1">
      <alignment horizontal="justify" wrapText="1"/>
    </xf>
    <xf numFmtId="170" fontId="47" fillId="0" borderId="13" xfId="0" applyNumberFormat="1" applyFont="1" applyBorder="1" applyAlignment="1">
      <alignment horizontal="left" wrapText="1"/>
    </xf>
    <xf numFmtId="0" fontId="47" fillId="0" borderId="13" xfId="0" applyFont="1" applyBorder="1" applyAlignment="1">
      <alignment horizontal="justify" wrapText="1"/>
    </xf>
    <xf numFmtId="4" fontId="52" fillId="0" borderId="14" xfId="0" applyNumberFormat="1" applyFont="1" applyBorder="1" applyAlignment="1">
      <alignment horizontal="right" wrapText="1"/>
    </xf>
    <xf numFmtId="4" fontId="52" fillId="0" borderId="16" xfId="0" applyNumberFormat="1" applyFont="1" applyBorder="1" applyAlignment="1">
      <alignment horizontal="right" wrapText="1"/>
    </xf>
    <xf numFmtId="4" fontId="49" fillId="0" borderId="17" xfId="0" applyNumberFormat="1" applyFont="1" applyBorder="1" applyAlignment="1">
      <alignment horizontal="right" wrapText="1"/>
    </xf>
    <xf numFmtId="4" fontId="49" fillId="0" borderId="11" xfId="0" applyNumberFormat="1" applyFont="1" applyBorder="1" applyAlignment="1">
      <alignment horizontal="right" wrapText="1"/>
    </xf>
    <xf numFmtId="4" fontId="47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wrapText="1"/>
    </xf>
    <xf numFmtId="4" fontId="52" fillId="0" borderId="13" xfId="0" applyNumberFormat="1" applyFont="1" applyBorder="1" applyAlignment="1">
      <alignment horizontal="right" wrapText="1"/>
    </xf>
    <xf numFmtId="4" fontId="49" fillId="0" borderId="13" xfId="0" applyNumberFormat="1" applyFont="1" applyBorder="1" applyAlignment="1">
      <alignment horizontal="right" wrapText="1"/>
    </xf>
    <xf numFmtId="4" fontId="53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4" fontId="44" fillId="0" borderId="10" xfId="0" applyNumberFormat="1" applyFont="1" applyBorder="1" applyAlignment="1">
      <alignment/>
    </xf>
    <xf numFmtId="0" fontId="53" fillId="0" borderId="0" xfId="0" applyFont="1" applyBorder="1" applyAlignment="1">
      <alignment horizontal="left" wrapText="1"/>
    </xf>
    <xf numFmtId="4" fontId="52" fillId="0" borderId="0" xfId="0" applyNumberFormat="1" applyFont="1" applyBorder="1" applyAlignment="1">
      <alignment horizontal="right" wrapText="1"/>
    </xf>
    <xf numFmtId="0" fontId="47" fillId="0" borderId="11" xfId="0" applyFont="1" applyBorder="1" applyAlignment="1">
      <alignment horizontal="center" wrapText="1"/>
    </xf>
    <xf numFmtId="0" fontId="53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11" xfId="0" applyFont="1" applyBorder="1" applyAlignment="1">
      <alignment horizontal="center" wrapText="1"/>
    </xf>
    <xf numFmtId="4" fontId="53" fillId="0" borderId="12" xfId="0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171" fontId="53" fillId="0" borderId="12" xfId="0" applyNumberFormat="1" applyFont="1" applyBorder="1" applyAlignment="1">
      <alignment horizontal="center" wrapText="1"/>
    </xf>
    <xf numFmtId="4" fontId="53" fillId="0" borderId="12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right" wrapText="1"/>
    </xf>
    <xf numFmtId="171" fontId="53" fillId="0" borderId="15" xfId="0" applyNumberFormat="1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171" fontId="53" fillId="0" borderId="13" xfId="0" applyNumberFormat="1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right" wrapText="1"/>
    </xf>
    <xf numFmtId="170" fontId="53" fillId="0" borderId="13" xfId="0" applyNumberFormat="1" applyFont="1" applyBorder="1" applyAlignment="1">
      <alignment horizontal="left" wrapText="1"/>
    </xf>
    <xf numFmtId="170" fontId="53" fillId="0" borderId="13" xfId="0" applyNumberFormat="1" applyFont="1" applyBorder="1" applyAlignment="1">
      <alignment wrapText="1"/>
    </xf>
    <xf numFmtId="2" fontId="47" fillId="0" borderId="12" xfId="0" applyNumberFormat="1" applyFont="1" applyBorder="1" applyAlignment="1">
      <alignment horizontal="right" wrapText="1"/>
    </xf>
    <xf numFmtId="0" fontId="54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54" fillId="0" borderId="1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2" fillId="0" borderId="20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170" fontId="49" fillId="0" borderId="13" xfId="0" applyNumberFormat="1" applyFont="1" applyBorder="1" applyAlignment="1">
      <alignment horizontal="center" wrapText="1"/>
    </xf>
    <xf numFmtId="0" fontId="53" fillId="0" borderId="21" xfId="0" applyFont="1" applyBorder="1" applyAlignment="1">
      <alignment horizontal="left" wrapText="1"/>
    </xf>
    <xf numFmtId="0" fontId="53" fillId="0" borderId="14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170" fontId="49" fillId="0" borderId="23" xfId="0" applyNumberFormat="1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5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A1" sqref="A1:E1"/>
    </sheetView>
  </sheetViews>
  <sheetFormatPr defaultColWidth="9.140625" defaultRowHeight="15"/>
  <cols>
    <col min="1" max="1" width="7.7109375" style="1" customWidth="1"/>
    <col min="2" max="2" width="26.140625" style="1" bestFit="1" customWidth="1"/>
    <col min="3" max="3" width="8.57421875" style="1" customWidth="1"/>
    <col min="4" max="4" width="8.7109375" style="1" customWidth="1"/>
    <col min="5" max="5" width="8.57421875" style="1" customWidth="1"/>
    <col min="6" max="6" width="8.421875" style="1" customWidth="1"/>
    <col min="7" max="7" width="8.57421875" style="1" customWidth="1"/>
    <col min="8" max="8" width="8.7109375" style="1" bestFit="1" customWidth="1"/>
    <col min="9" max="9" width="7.8515625" style="1" bestFit="1" customWidth="1"/>
    <col min="10" max="10" width="7.00390625" style="1" bestFit="1" customWidth="1"/>
    <col min="11" max="11" width="7.57421875" style="1" customWidth="1"/>
    <col min="12" max="12" width="7.8515625" style="1" hidden="1" customWidth="1"/>
    <col min="13" max="13" width="7.00390625" style="1" hidden="1" customWidth="1"/>
    <col min="14" max="14" width="7.8515625" style="1" hidden="1" customWidth="1"/>
    <col min="15" max="15" width="5.421875" style="1" customWidth="1"/>
    <col min="16" max="16" width="7.8515625" style="1" bestFit="1" customWidth="1"/>
    <col min="17" max="17" width="7.8515625" style="1" hidden="1" customWidth="1"/>
    <col min="18" max="18" width="7.57421875" style="1" customWidth="1"/>
    <col min="19" max="20" width="7.00390625" style="1" bestFit="1" customWidth="1"/>
    <col min="21" max="21" width="5.7109375" style="1" bestFit="1" customWidth="1"/>
    <col min="22" max="16384" width="9.140625" style="1" customWidth="1"/>
  </cols>
  <sheetData>
    <row r="1" spans="1:5" ht="15">
      <c r="A1" s="76"/>
      <c r="B1" s="76"/>
      <c r="C1" s="76"/>
      <c r="D1" s="76"/>
      <c r="E1" s="76"/>
    </row>
    <row r="2" ht="15">
      <c r="B2" s="3" t="s">
        <v>30</v>
      </c>
    </row>
    <row r="3" spans="1:5" ht="15">
      <c r="A3" s="77" t="s">
        <v>31</v>
      </c>
      <c r="B3" s="77"/>
      <c r="C3" s="77"/>
      <c r="D3" s="78"/>
      <c r="E3" s="79"/>
    </row>
    <row r="6" spans="1:5" ht="15">
      <c r="A6" s="1" t="s">
        <v>32</v>
      </c>
      <c r="D6" s="80"/>
      <c r="E6" s="80"/>
    </row>
    <row r="7" spans="1:21" ht="15">
      <c r="A7" s="65" t="s">
        <v>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5">
      <c r="A8" s="81" t="s">
        <v>60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10" spans="1:21" s="5" customFormat="1" ht="12.75">
      <c r="A10" s="68" t="s">
        <v>0</v>
      </c>
      <c r="B10" s="69"/>
      <c r="C10" s="68" t="s">
        <v>1</v>
      </c>
      <c r="D10" s="73" t="s">
        <v>2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5" customFormat="1" ht="12.75">
      <c r="A11" s="70"/>
      <c r="B11" s="71"/>
      <c r="C11" s="72"/>
      <c r="D11" s="51" t="s">
        <v>3</v>
      </c>
      <c r="E11" s="51" t="s">
        <v>4</v>
      </c>
      <c r="F11" s="51" t="s">
        <v>5</v>
      </c>
      <c r="G11" s="51">
        <v>1111</v>
      </c>
      <c r="H11" s="51">
        <v>1120</v>
      </c>
      <c r="I11" s="51">
        <v>1130</v>
      </c>
      <c r="J11" s="51">
        <v>1131</v>
      </c>
      <c r="K11" s="51">
        <v>1134</v>
      </c>
      <c r="L11" s="51"/>
      <c r="M11" s="51"/>
      <c r="N11" s="51"/>
      <c r="O11" s="51">
        <v>1140</v>
      </c>
      <c r="P11" s="51">
        <v>1160</v>
      </c>
      <c r="Q11" s="51">
        <v>1161</v>
      </c>
      <c r="R11" s="51">
        <v>1162</v>
      </c>
      <c r="S11" s="51">
        <v>1163</v>
      </c>
      <c r="T11" s="51">
        <v>1164</v>
      </c>
      <c r="U11" s="51">
        <v>1165</v>
      </c>
    </row>
    <row r="12" spans="1:21" s="5" customFormat="1" ht="30.75" customHeight="1">
      <c r="A12" s="74" t="s">
        <v>6</v>
      </c>
      <c r="B12" s="75"/>
      <c r="C12" s="52">
        <f>D12</f>
        <v>623620</v>
      </c>
      <c r="D12" s="52">
        <f>E12</f>
        <v>623620</v>
      </c>
      <c r="E12" s="52">
        <f>H12+G12+I12+O12+P12</f>
        <v>623620</v>
      </c>
      <c r="F12" s="52">
        <f>G12</f>
        <v>441000</v>
      </c>
      <c r="G12" s="52">
        <v>441000</v>
      </c>
      <c r="H12" s="52">
        <v>159000</v>
      </c>
      <c r="I12" s="52">
        <f>J12+L12+M12+N12+K12</f>
        <v>12330</v>
      </c>
      <c r="J12" s="52">
        <v>5200</v>
      </c>
      <c r="K12" s="52">
        <v>7130</v>
      </c>
      <c r="L12" s="52"/>
      <c r="M12" s="52"/>
      <c r="N12" s="52"/>
      <c r="O12" s="52">
        <v>90</v>
      </c>
      <c r="P12" s="52">
        <f>Q12+R12+S12+U12+T12</f>
        <v>11200</v>
      </c>
      <c r="Q12" s="52">
        <v>0</v>
      </c>
      <c r="R12" s="52">
        <v>700</v>
      </c>
      <c r="S12" s="52">
        <v>6000</v>
      </c>
      <c r="T12" s="52">
        <v>4000</v>
      </c>
      <c r="U12" s="52">
        <v>500</v>
      </c>
    </row>
    <row r="13" spans="1:21" s="5" customFormat="1" ht="22.5" customHeight="1">
      <c r="A13" s="84" t="s">
        <v>7</v>
      </c>
      <c r="B13" s="85"/>
      <c r="C13" s="66" t="s">
        <v>8</v>
      </c>
      <c r="D13" s="66" t="s">
        <v>8</v>
      </c>
      <c r="E13" s="66" t="s">
        <v>8</v>
      </c>
      <c r="F13" s="66" t="s">
        <v>8</v>
      </c>
      <c r="G13" s="66" t="s">
        <v>8</v>
      </c>
      <c r="H13" s="66" t="s">
        <v>8</v>
      </c>
      <c r="I13" s="66" t="s">
        <v>8</v>
      </c>
      <c r="J13" s="66" t="s">
        <v>8</v>
      </c>
      <c r="K13" s="66" t="s">
        <v>8</v>
      </c>
      <c r="L13" s="66" t="s">
        <v>8</v>
      </c>
      <c r="M13" s="66" t="s">
        <v>8</v>
      </c>
      <c r="N13" s="66" t="s">
        <v>8</v>
      </c>
      <c r="O13" s="66" t="s">
        <v>8</v>
      </c>
      <c r="P13" s="66" t="s">
        <v>8</v>
      </c>
      <c r="Q13" s="66" t="s">
        <v>8</v>
      </c>
      <c r="R13" s="66" t="s">
        <v>8</v>
      </c>
      <c r="S13" s="66" t="s">
        <v>8</v>
      </c>
      <c r="T13" s="66" t="s">
        <v>8</v>
      </c>
      <c r="U13" s="66" t="s">
        <v>8</v>
      </c>
    </row>
    <row r="14" spans="1:21" s="5" customFormat="1" ht="12.75">
      <c r="A14" s="53" t="s">
        <v>9</v>
      </c>
      <c r="B14" s="53" t="s">
        <v>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s="5" customFormat="1" ht="12.75">
      <c r="A15" s="53" t="s">
        <v>11</v>
      </c>
      <c r="B15" s="53" t="s">
        <v>12</v>
      </c>
      <c r="C15" s="53" t="s">
        <v>13</v>
      </c>
      <c r="D15" s="53" t="s">
        <v>14</v>
      </c>
      <c r="E15" s="53" t="s">
        <v>15</v>
      </c>
      <c r="F15" s="53" t="s">
        <v>16</v>
      </c>
      <c r="G15" s="53" t="s">
        <v>17</v>
      </c>
      <c r="H15" s="53" t="s">
        <v>18</v>
      </c>
      <c r="I15" s="53" t="s">
        <v>19</v>
      </c>
      <c r="J15" s="53" t="s">
        <v>20</v>
      </c>
      <c r="K15" s="53" t="s">
        <v>21</v>
      </c>
      <c r="L15" s="53" t="s">
        <v>22</v>
      </c>
      <c r="M15" s="53" t="s">
        <v>23</v>
      </c>
      <c r="N15" s="53" t="s">
        <v>24</v>
      </c>
      <c r="O15" s="53" t="s">
        <v>25</v>
      </c>
      <c r="P15" s="53" t="s">
        <v>26</v>
      </c>
      <c r="Q15" s="53" t="s">
        <v>27</v>
      </c>
      <c r="R15" s="53" t="s">
        <v>28</v>
      </c>
      <c r="S15" s="53" t="s">
        <v>29</v>
      </c>
      <c r="T15" s="53">
        <v>20</v>
      </c>
      <c r="U15" s="53">
        <v>21</v>
      </c>
    </row>
    <row r="16" spans="1:21" s="5" customFormat="1" ht="12.75">
      <c r="A16" s="54">
        <v>40409</v>
      </c>
      <c r="B16" s="53" t="s">
        <v>61</v>
      </c>
      <c r="C16" s="55">
        <f aca="true" t="shared" si="0" ref="C16:D22">D16</f>
        <v>0</v>
      </c>
      <c r="D16" s="55">
        <f>E16</f>
        <v>0</v>
      </c>
      <c r="E16" s="55">
        <f aca="true" t="shared" si="1" ref="E16:E22">H16+G16+I16+O16+P16</f>
        <v>0</v>
      </c>
      <c r="F16" s="55">
        <f aca="true" t="shared" si="2" ref="F16:F22">G16</f>
        <v>0</v>
      </c>
      <c r="G16" s="56"/>
      <c r="H16" s="56"/>
      <c r="I16" s="55">
        <f>J16+L16+M16+N16+K16</f>
        <v>0</v>
      </c>
      <c r="J16" s="56"/>
      <c r="K16" s="56"/>
      <c r="L16" s="56"/>
      <c r="M16" s="56"/>
      <c r="N16" s="56"/>
      <c r="O16" s="56"/>
      <c r="P16" s="55">
        <f>Q16+R16+S16+U16+T16</f>
        <v>0</v>
      </c>
      <c r="Q16" s="56"/>
      <c r="R16" s="56">
        <v>100</v>
      </c>
      <c r="S16" s="56">
        <v>200</v>
      </c>
      <c r="T16" s="56"/>
      <c r="U16" s="56">
        <v>-300</v>
      </c>
    </row>
    <row r="17" spans="1:21" s="5" customFormat="1" ht="12.75">
      <c r="A17" s="54">
        <v>40492</v>
      </c>
      <c r="B17" s="53" t="s">
        <v>62</v>
      </c>
      <c r="C17" s="55">
        <f t="shared" si="0"/>
        <v>0</v>
      </c>
      <c r="D17" s="55">
        <f t="shared" si="0"/>
        <v>0</v>
      </c>
      <c r="E17" s="55">
        <f t="shared" si="1"/>
        <v>0</v>
      </c>
      <c r="F17" s="55">
        <f t="shared" si="2"/>
        <v>0</v>
      </c>
      <c r="G17" s="55"/>
      <c r="H17" s="56"/>
      <c r="I17" s="55">
        <f aca="true" t="shared" si="3" ref="I17:I22">J17+L17+M17+N17+K17</f>
        <v>90</v>
      </c>
      <c r="J17" s="56"/>
      <c r="K17" s="56">
        <v>90</v>
      </c>
      <c r="L17" s="56"/>
      <c r="M17" s="56"/>
      <c r="N17" s="56"/>
      <c r="O17" s="56">
        <v>-90</v>
      </c>
      <c r="P17" s="55">
        <f aca="true" t="shared" si="4" ref="P17:P29">Q17+R17+S17+U17+T17</f>
        <v>0</v>
      </c>
      <c r="Q17" s="56"/>
      <c r="R17" s="56">
        <v>345</v>
      </c>
      <c r="S17" s="56">
        <v>-310</v>
      </c>
      <c r="T17" s="56"/>
      <c r="U17" s="56">
        <v>-35</v>
      </c>
    </row>
    <row r="18" spans="1:21" s="5" customFormat="1" ht="12.75">
      <c r="A18" s="54">
        <v>40507</v>
      </c>
      <c r="B18" s="53" t="s">
        <v>63</v>
      </c>
      <c r="C18" s="55">
        <f t="shared" si="0"/>
        <v>4090</v>
      </c>
      <c r="D18" s="55">
        <f>E18</f>
        <v>4090</v>
      </c>
      <c r="E18" s="55">
        <f t="shared" si="1"/>
        <v>4090</v>
      </c>
      <c r="F18" s="55">
        <f t="shared" si="2"/>
        <v>0</v>
      </c>
      <c r="G18" s="55"/>
      <c r="H18" s="55"/>
      <c r="I18" s="55">
        <f>J18+L18+M18+N18+K18</f>
        <v>4000</v>
      </c>
      <c r="J18" s="55"/>
      <c r="K18" s="55">
        <v>4000</v>
      </c>
      <c r="L18" s="55"/>
      <c r="M18" s="55"/>
      <c r="N18" s="55"/>
      <c r="O18" s="55">
        <v>90</v>
      </c>
      <c r="P18" s="55">
        <f t="shared" si="4"/>
        <v>0</v>
      </c>
      <c r="Q18" s="55"/>
      <c r="R18" s="55"/>
      <c r="S18" s="55"/>
      <c r="T18" s="55"/>
      <c r="U18" s="55"/>
    </row>
    <row r="19" spans="1:21" s="5" customFormat="1" ht="12.75">
      <c r="A19" s="54">
        <v>40526</v>
      </c>
      <c r="B19" s="53" t="s">
        <v>64</v>
      </c>
      <c r="C19" s="55">
        <f t="shared" si="0"/>
        <v>13300</v>
      </c>
      <c r="D19" s="55">
        <f t="shared" si="0"/>
        <v>13300</v>
      </c>
      <c r="E19" s="55">
        <f t="shared" si="1"/>
        <v>13300</v>
      </c>
      <c r="F19" s="55">
        <f t="shared" si="2"/>
        <v>0</v>
      </c>
      <c r="G19" s="55"/>
      <c r="H19" s="56"/>
      <c r="I19" s="55">
        <f t="shared" si="3"/>
        <v>13300</v>
      </c>
      <c r="J19" s="56"/>
      <c r="K19" s="56">
        <v>13300</v>
      </c>
      <c r="L19" s="56"/>
      <c r="M19" s="56"/>
      <c r="N19" s="56"/>
      <c r="O19" s="56"/>
      <c r="P19" s="55">
        <f t="shared" si="4"/>
        <v>0</v>
      </c>
      <c r="Q19" s="56"/>
      <c r="R19" s="56"/>
      <c r="S19" s="56"/>
      <c r="T19" s="56"/>
      <c r="U19" s="56"/>
    </row>
    <row r="20" spans="1:21" s="5" customFormat="1" ht="12.75">
      <c r="A20" s="54">
        <v>40529</v>
      </c>
      <c r="B20" s="53" t="s">
        <v>65</v>
      </c>
      <c r="C20" s="55">
        <f t="shared" si="0"/>
        <v>0</v>
      </c>
      <c r="D20" s="55">
        <f t="shared" si="0"/>
        <v>0</v>
      </c>
      <c r="E20" s="55">
        <f t="shared" si="1"/>
        <v>0</v>
      </c>
      <c r="F20" s="55">
        <f t="shared" si="2"/>
        <v>0</v>
      </c>
      <c r="G20" s="56"/>
      <c r="H20" s="56"/>
      <c r="I20" s="55">
        <f t="shared" si="3"/>
        <v>294</v>
      </c>
      <c r="J20" s="56"/>
      <c r="K20" s="56">
        <v>294</v>
      </c>
      <c r="L20" s="56"/>
      <c r="M20" s="56"/>
      <c r="N20" s="56"/>
      <c r="O20" s="56">
        <v>6</v>
      </c>
      <c r="P20" s="55">
        <f t="shared" si="4"/>
        <v>-300</v>
      </c>
      <c r="Q20" s="56"/>
      <c r="R20" s="56"/>
      <c r="S20" s="56">
        <v>-200</v>
      </c>
      <c r="T20" s="56">
        <v>-100</v>
      </c>
      <c r="U20" s="56"/>
    </row>
    <row r="21" spans="1:21" s="5" customFormat="1" ht="12.75">
      <c r="A21" s="54">
        <v>40535</v>
      </c>
      <c r="B21" s="53" t="s">
        <v>66</v>
      </c>
      <c r="C21" s="55">
        <f t="shared" si="0"/>
        <v>-1093.88</v>
      </c>
      <c r="D21" s="55">
        <f t="shared" si="0"/>
        <v>-1093.88</v>
      </c>
      <c r="E21" s="55">
        <f t="shared" si="1"/>
        <v>-1093.88</v>
      </c>
      <c r="F21" s="55">
        <f t="shared" si="2"/>
        <v>0</v>
      </c>
      <c r="G21" s="55"/>
      <c r="H21" s="56">
        <v>-1100</v>
      </c>
      <c r="I21" s="55">
        <f t="shared" si="3"/>
        <v>0</v>
      </c>
      <c r="J21" s="56"/>
      <c r="K21" s="56"/>
      <c r="L21" s="56"/>
      <c r="M21" s="56"/>
      <c r="N21" s="56"/>
      <c r="O21" s="56">
        <v>144</v>
      </c>
      <c r="P21" s="55">
        <f t="shared" si="4"/>
        <v>-137.88000000000002</v>
      </c>
      <c r="Q21" s="56"/>
      <c r="R21" s="56">
        <v>-2.86</v>
      </c>
      <c r="S21" s="56">
        <v>-122.64</v>
      </c>
      <c r="T21" s="56">
        <v>-2.33</v>
      </c>
      <c r="U21" s="56">
        <v>-10.05</v>
      </c>
    </row>
    <row r="22" spans="1:21" s="5" customFormat="1" ht="12.75" hidden="1">
      <c r="A22" s="54"/>
      <c r="B22" s="53"/>
      <c r="C22" s="55">
        <f t="shared" si="0"/>
        <v>0</v>
      </c>
      <c r="D22" s="55">
        <f t="shared" si="0"/>
        <v>0</v>
      </c>
      <c r="E22" s="55">
        <f t="shared" si="1"/>
        <v>0</v>
      </c>
      <c r="F22" s="55">
        <f t="shared" si="2"/>
        <v>0</v>
      </c>
      <c r="G22" s="56"/>
      <c r="H22" s="56"/>
      <c r="I22" s="55">
        <f t="shared" si="3"/>
        <v>0</v>
      </c>
      <c r="J22" s="56"/>
      <c r="K22" s="56"/>
      <c r="L22" s="56"/>
      <c r="M22" s="56"/>
      <c r="N22" s="56"/>
      <c r="O22" s="56"/>
      <c r="P22" s="55">
        <f t="shared" si="4"/>
        <v>0</v>
      </c>
      <c r="Q22" s="56"/>
      <c r="R22" s="56"/>
      <c r="S22" s="56"/>
      <c r="T22" s="56"/>
      <c r="U22" s="56"/>
    </row>
    <row r="23" spans="1:21" s="5" customFormat="1" ht="12.75" customHeight="1" hidden="1">
      <c r="A23" s="54"/>
      <c r="B23" s="53"/>
      <c r="C23" s="55">
        <f aca="true" t="shared" si="5" ref="C23:D28">D23</f>
        <v>0</v>
      </c>
      <c r="D23" s="55">
        <f t="shared" si="5"/>
        <v>0</v>
      </c>
      <c r="E23" s="55">
        <f aca="true" t="shared" si="6" ref="E23:E28">H23+G23+I23+O23+P23</f>
        <v>0</v>
      </c>
      <c r="F23" s="55">
        <f aca="true" t="shared" si="7" ref="F23:F28">G23</f>
        <v>0</v>
      </c>
      <c r="G23" s="56"/>
      <c r="H23" s="56"/>
      <c r="I23" s="55">
        <f aca="true" t="shared" si="8" ref="I23:I28">J23+L23+M23+N23+K23</f>
        <v>0</v>
      </c>
      <c r="J23" s="56"/>
      <c r="K23" s="56"/>
      <c r="L23" s="56"/>
      <c r="M23" s="56"/>
      <c r="N23" s="56"/>
      <c r="O23" s="56"/>
      <c r="P23" s="55">
        <f t="shared" si="4"/>
        <v>0</v>
      </c>
      <c r="Q23" s="56"/>
      <c r="R23" s="56"/>
      <c r="S23" s="56"/>
      <c r="T23" s="56"/>
      <c r="U23" s="56"/>
    </row>
    <row r="24" spans="1:21" s="5" customFormat="1" ht="12.75" customHeight="1" hidden="1">
      <c r="A24" s="57"/>
      <c r="B24" s="58"/>
      <c r="C24" s="55">
        <f t="shared" si="5"/>
        <v>0</v>
      </c>
      <c r="D24" s="55">
        <f t="shared" si="5"/>
        <v>0</v>
      </c>
      <c r="E24" s="55">
        <f t="shared" si="6"/>
        <v>0</v>
      </c>
      <c r="F24" s="55">
        <f t="shared" si="7"/>
        <v>0</v>
      </c>
      <c r="G24" s="56"/>
      <c r="H24" s="56"/>
      <c r="I24" s="55">
        <f t="shared" si="8"/>
        <v>0</v>
      </c>
      <c r="J24" s="56"/>
      <c r="K24" s="56"/>
      <c r="L24" s="56"/>
      <c r="M24" s="56"/>
      <c r="N24" s="56"/>
      <c r="O24" s="56"/>
      <c r="P24" s="55">
        <f t="shared" si="4"/>
        <v>0</v>
      </c>
      <c r="Q24" s="56"/>
      <c r="R24" s="56"/>
      <c r="S24" s="56"/>
      <c r="T24" s="56"/>
      <c r="U24" s="56"/>
    </row>
    <row r="25" spans="1:21" s="5" customFormat="1" ht="12.75" customHeight="1" hidden="1">
      <c r="A25" s="59"/>
      <c r="B25" s="60"/>
      <c r="C25" s="55">
        <f t="shared" si="5"/>
        <v>0</v>
      </c>
      <c r="D25" s="55">
        <f t="shared" si="5"/>
        <v>0</v>
      </c>
      <c r="E25" s="55">
        <f t="shared" si="6"/>
        <v>0</v>
      </c>
      <c r="F25" s="55">
        <f t="shared" si="7"/>
        <v>0</v>
      </c>
      <c r="G25" s="56"/>
      <c r="H25" s="56"/>
      <c r="I25" s="55">
        <f t="shared" si="8"/>
        <v>0</v>
      </c>
      <c r="J25" s="56"/>
      <c r="K25" s="56"/>
      <c r="L25" s="56"/>
      <c r="M25" s="56"/>
      <c r="N25" s="56"/>
      <c r="O25" s="56"/>
      <c r="P25" s="55">
        <f t="shared" si="4"/>
        <v>0</v>
      </c>
      <c r="Q25" s="56"/>
      <c r="R25" s="56"/>
      <c r="S25" s="56"/>
      <c r="T25" s="56"/>
      <c r="U25" s="56"/>
    </row>
    <row r="26" spans="1:21" s="5" customFormat="1" ht="12.75" customHeight="1" hidden="1">
      <c r="A26" s="59"/>
      <c r="B26" s="60"/>
      <c r="C26" s="55">
        <f t="shared" si="5"/>
        <v>0</v>
      </c>
      <c r="D26" s="55">
        <f t="shared" si="5"/>
        <v>0</v>
      </c>
      <c r="E26" s="55">
        <f t="shared" si="6"/>
        <v>0</v>
      </c>
      <c r="F26" s="55">
        <f t="shared" si="7"/>
        <v>0</v>
      </c>
      <c r="G26" s="56"/>
      <c r="H26" s="56"/>
      <c r="I26" s="55">
        <f t="shared" si="8"/>
        <v>0</v>
      </c>
      <c r="J26" s="56"/>
      <c r="K26" s="56"/>
      <c r="L26" s="56"/>
      <c r="M26" s="56"/>
      <c r="N26" s="56"/>
      <c r="O26" s="56"/>
      <c r="P26" s="55">
        <f t="shared" si="4"/>
        <v>0</v>
      </c>
      <c r="Q26" s="56"/>
      <c r="R26" s="56"/>
      <c r="S26" s="56"/>
      <c r="T26" s="56"/>
      <c r="U26" s="56"/>
    </row>
    <row r="27" spans="1:21" s="5" customFormat="1" ht="12.75" customHeight="1" hidden="1">
      <c r="A27" s="59"/>
      <c r="B27" s="60"/>
      <c r="C27" s="55">
        <f t="shared" si="5"/>
        <v>0</v>
      </c>
      <c r="D27" s="55">
        <f t="shared" si="5"/>
        <v>0</v>
      </c>
      <c r="E27" s="55">
        <f t="shared" si="6"/>
        <v>0</v>
      </c>
      <c r="F27" s="55">
        <f t="shared" si="7"/>
        <v>0</v>
      </c>
      <c r="G27" s="56"/>
      <c r="H27" s="56"/>
      <c r="I27" s="55">
        <f t="shared" si="8"/>
        <v>0</v>
      </c>
      <c r="J27" s="56"/>
      <c r="K27" s="56"/>
      <c r="L27" s="56"/>
      <c r="M27" s="56"/>
      <c r="N27" s="56"/>
      <c r="O27" s="56"/>
      <c r="P27" s="55">
        <f t="shared" si="4"/>
        <v>0</v>
      </c>
      <c r="Q27" s="56"/>
      <c r="R27" s="56"/>
      <c r="S27" s="56"/>
      <c r="T27" s="56"/>
      <c r="U27" s="56"/>
    </row>
    <row r="28" spans="1:21" s="5" customFormat="1" ht="12.75" customHeight="1" hidden="1">
      <c r="A28" s="59"/>
      <c r="B28" s="60"/>
      <c r="C28" s="55">
        <f t="shared" si="5"/>
        <v>0</v>
      </c>
      <c r="D28" s="55">
        <f t="shared" si="5"/>
        <v>0</v>
      </c>
      <c r="E28" s="55">
        <f t="shared" si="6"/>
        <v>0</v>
      </c>
      <c r="F28" s="55">
        <f t="shared" si="7"/>
        <v>0</v>
      </c>
      <c r="G28" s="56"/>
      <c r="H28" s="56"/>
      <c r="I28" s="55">
        <f t="shared" si="8"/>
        <v>0</v>
      </c>
      <c r="J28" s="56"/>
      <c r="K28" s="56"/>
      <c r="L28" s="56"/>
      <c r="M28" s="56"/>
      <c r="N28" s="56"/>
      <c r="O28" s="56"/>
      <c r="P28" s="55">
        <f t="shared" si="4"/>
        <v>0</v>
      </c>
      <c r="Q28" s="56"/>
      <c r="R28" s="56"/>
      <c r="S28" s="56"/>
      <c r="T28" s="56"/>
      <c r="U28" s="56"/>
    </row>
    <row r="29" spans="1:21" s="5" customFormat="1" ht="12.75" customHeight="1" hidden="1">
      <c r="A29" s="59"/>
      <c r="B29" s="60"/>
      <c r="C29" s="55">
        <f>D29</f>
        <v>0</v>
      </c>
      <c r="D29" s="55">
        <f>E29</f>
        <v>0</v>
      </c>
      <c r="E29" s="55">
        <f>H29+G29+I29+O29+P29</f>
        <v>0</v>
      </c>
      <c r="F29" s="55">
        <f>G29</f>
        <v>0</v>
      </c>
      <c r="G29" s="56"/>
      <c r="H29" s="56"/>
      <c r="I29" s="55">
        <f>J29+L29+M29+N29+K29</f>
        <v>0</v>
      </c>
      <c r="J29" s="56"/>
      <c r="K29" s="56"/>
      <c r="L29" s="56"/>
      <c r="M29" s="56"/>
      <c r="N29" s="56"/>
      <c r="O29" s="56"/>
      <c r="P29" s="55">
        <f t="shared" si="4"/>
        <v>0</v>
      </c>
      <c r="Q29" s="56"/>
      <c r="R29" s="56"/>
      <c r="S29" s="56"/>
      <c r="T29" s="56"/>
      <c r="U29" s="56"/>
    </row>
    <row r="30" spans="1:21" s="16" customFormat="1" ht="12.75">
      <c r="A30" s="82" t="s">
        <v>47</v>
      </c>
      <c r="B30" s="83"/>
      <c r="C30" s="61">
        <f>SUM(C16:C28)+C12</f>
        <v>639916.12</v>
      </c>
      <c r="D30" s="61">
        <f aca="true" t="shared" si="9" ref="D30:U30">SUM(D16:D28)+D12</f>
        <v>639916.12</v>
      </c>
      <c r="E30" s="61">
        <f t="shared" si="9"/>
        <v>639916.12</v>
      </c>
      <c r="F30" s="61">
        <f t="shared" si="9"/>
        <v>441000</v>
      </c>
      <c r="G30" s="61">
        <f t="shared" si="9"/>
        <v>441000</v>
      </c>
      <c r="H30" s="61">
        <f t="shared" si="9"/>
        <v>157900</v>
      </c>
      <c r="I30" s="61">
        <f t="shared" si="9"/>
        <v>30014</v>
      </c>
      <c r="J30" s="61">
        <f t="shared" si="9"/>
        <v>5200</v>
      </c>
      <c r="K30" s="61">
        <f t="shared" si="9"/>
        <v>24814</v>
      </c>
      <c r="L30" s="61">
        <f t="shared" si="9"/>
        <v>0</v>
      </c>
      <c r="M30" s="61">
        <f t="shared" si="9"/>
        <v>0</v>
      </c>
      <c r="N30" s="61">
        <f>SUM(N16:N29)+N12</f>
        <v>0</v>
      </c>
      <c r="O30" s="61">
        <f t="shared" si="9"/>
        <v>240</v>
      </c>
      <c r="P30" s="61">
        <f t="shared" si="9"/>
        <v>10762.12</v>
      </c>
      <c r="Q30" s="61">
        <f t="shared" si="9"/>
        <v>0</v>
      </c>
      <c r="R30" s="61">
        <f>SUM(R16:R28)+R12</f>
        <v>1142.1399999999999</v>
      </c>
      <c r="S30" s="61">
        <f>SUM(S16:S28)+S12</f>
        <v>5567.36</v>
      </c>
      <c r="T30" s="61">
        <f>SUM(T16:T28)+T12</f>
        <v>3897.67</v>
      </c>
      <c r="U30" s="61">
        <f t="shared" si="9"/>
        <v>154.95</v>
      </c>
    </row>
    <row r="33" spans="3:7" ht="15">
      <c r="C33" s="13"/>
      <c r="G33" s="13"/>
    </row>
  </sheetData>
  <sheetProtection/>
  <mergeCells count="31">
    <mergeCell ref="J13:J14"/>
    <mergeCell ref="U13:U14"/>
    <mergeCell ref="P13:P14"/>
    <mergeCell ref="A30:B30"/>
    <mergeCell ref="R13:R14"/>
    <mergeCell ref="C13:C14"/>
    <mergeCell ref="S13:S14"/>
    <mergeCell ref="H13:H14"/>
    <mergeCell ref="N13:N14"/>
    <mergeCell ref="A13:B13"/>
    <mergeCell ref="I13:I14"/>
    <mergeCell ref="A1:E1"/>
    <mergeCell ref="D13:D14"/>
    <mergeCell ref="E13:E14"/>
    <mergeCell ref="F13:F14"/>
    <mergeCell ref="G13:G14"/>
    <mergeCell ref="L13:L14"/>
    <mergeCell ref="A3:C3"/>
    <mergeCell ref="D3:E3"/>
    <mergeCell ref="D6:E6"/>
    <mergeCell ref="K13:K14"/>
    <mergeCell ref="A7:U7"/>
    <mergeCell ref="Q13:Q14"/>
    <mergeCell ref="A10:B11"/>
    <mergeCell ref="C10:C11"/>
    <mergeCell ref="D10:U10"/>
    <mergeCell ref="A12:B12"/>
    <mergeCell ref="T13:T14"/>
    <mergeCell ref="O13:O14"/>
    <mergeCell ref="A8:U8"/>
    <mergeCell ref="M13:M14"/>
  </mergeCells>
  <printOptions/>
  <pageMargins left="0.21" right="0.2" top="0.7480314960629921" bottom="0.7480314960629921" header="0.31496062992125984" footer="0.31496062992125984"/>
  <pageSetup horizontalDpi="600" verticalDpi="600" orientation="landscape" paperSize="9" scale="82" r:id="rId1"/>
  <ignoredErrors>
    <ignoredError sqref="T30:U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8"/>
  <sheetViews>
    <sheetView workbookViewId="0" topLeftCell="A1">
      <pane ySplit="6" topLeftCell="A7" activePane="bottomLeft" state="frozen"/>
      <selection pane="topLeft" activeCell="A1" sqref="A1"/>
      <selection pane="bottomLeft" activeCell="T19" sqref="T19"/>
    </sheetView>
  </sheetViews>
  <sheetFormatPr defaultColWidth="9.140625" defaultRowHeight="15"/>
  <cols>
    <col min="1" max="1" width="15.8515625" style="0" customWidth="1"/>
    <col min="2" max="2" width="17.140625" style="0" customWidth="1"/>
    <col min="3" max="3" width="11.28125" style="0" customWidth="1"/>
    <col min="4" max="4" width="10.00390625" style="0" customWidth="1"/>
    <col min="5" max="5" width="11.28125" style="0" customWidth="1"/>
    <col min="6" max="6" width="10.28125" style="0" customWidth="1"/>
    <col min="7" max="7" width="10.00390625" style="0" customWidth="1"/>
    <col min="8" max="8" width="10.140625" style="0" customWidth="1"/>
    <col min="9" max="9" width="10.00390625" style="0" customWidth="1"/>
    <col min="10" max="10" width="7.8515625" style="0" customWidth="1"/>
    <col min="11" max="11" width="9.28125" style="0" customWidth="1"/>
    <col min="12" max="12" width="7.8515625" style="0" hidden="1" customWidth="1"/>
    <col min="13" max="13" width="7.00390625" style="0" hidden="1" customWidth="1"/>
    <col min="14" max="14" width="1.57421875" style="0" hidden="1" customWidth="1"/>
    <col min="15" max="15" width="6.57421875" style="0" customWidth="1"/>
    <col min="16" max="16" width="8.7109375" style="0" bestFit="1" customWidth="1"/>
    <col min="17" max="17" width="8.140625" style="0" hidden="1" customWidth="1"/>
    <col min="18" max="18" width="7.28125" style="0" customWidth="1"/>
    <col min="19" max="19" width="8.7109375" style="0" customWidth="1"/>
    <col min="20" max="20" width="9.140625" style="0" customWidth="1"/>
    <col min="21" max="21" width="8.140625" style="0" customWidth="1"/>
  </cols>
  <sheetData>
    <row r="1" spans="10:21" ht="15">
      <c r="J1" s="86" t="s">
        <v>36</v>
      </c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6:8" ht="15" customHeight="1">
      <c r="F2" s="100" t="s">
        <v>37</v>
      </c>
      <c r="G2" s="100"/>
      <c r="H2" s="100"/>
    </row>
    <row r="4" spans="1:21" s="5" customFormat="1" ht="18" customHeight="1">
      <c r="A4" s="101" t="s">
        <v>38</v>
      </c>
      <c r="B4" s="101" t="s">
        <v>39</v>
      </c>
      <c r="C4" s="96" t="s">
        <v>34</v>
      </c>
      <c r="D4" s="95" t="s">
        <v>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5" customFormat="1" ht="14.25" customHeight="1">
      <c r="A5" s="102"/>
      <c r="B5" s="102"/>
      <c r="C5" s="97"/>
      <c r="D5" s="6" t="s">
        <v>3</v>
      </c>
      <c r="E5" s="6" t="s">
        <v>4</v>
      </c>
      <c r="F5" s="6" t="s">
        <v>5</v>
      </c>
      <c r="G5" s="6">
        <v>1111</v>
      </c>
      <c r="H5" s="6">
        <v>1120</v>
      </c>
      <c r="I5" s="6">
        <v>1130</v>
      </c>
      <c r="J5" s="6">
        <v>1131</v>
      </c>
      <c r="K5" s="6">
        <v>1134</v>
      </c>
      <c r="L5" s="6">
        <v>1137</v>
      </c>
      <c r="M5" s="6">
        <v>1138</v>
      </c>
      <c r="N5" s="6">
        <v>1139</v>
      </c>
      <c r="O5" s="6">
        <v>1140</v>
      </c>
      <c r="P5" s="6">
        <v>1160</v>
      </c>
      <c r="Q5" s="6">
        <v>1161</v>
      </c>
      <c r="R5" s="6">
        <v>1162</v>
      </c>
      <c r="S5" s="6">
        <v>1163</v>
      </c>
      <c r="T5" s="47">
        <v>1164</v>
      </c>
      <c r="U5" s="6">
        <v>1165</v>
      </c>
    </row>
    <row r="6" spans="1:21" s="5" customFormat="1" ht="38.25">
      <c r="A6" s="7" t="s">
        <v>11</v>
      </c>
      <c r="B6" s="7" t="s">
        <v>12</v>
      </c>
      <c r="C6" s="7" t="s">
        <v>35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 t="s">
        <v>26</v>
      </c>
      <c r="Q6" s="7" t="s">
        <v>27</v>
      </c>
      <c r="R6" s="7" t="s">
        <v>28</v>
      </c>
      <c r="S6" s="7" t="s">
        <v>29</v>
      </c>
      <c r="T6" s="7">
        <v>20</v>
      </c>
      <c r="U6" s="7">
        <v>21</v>
      </c>
    </row>
    <row r="7" spans="1:21" s="5" customFormat="1" ht="12.75">
      <c r="A7" s="10">
        <v>40193</v>
      </c>
      <c r="B7" s="7"/>
      <c r="C7" s="12">
        <f>D7</f>
        <v>61000</v>
      </c>
      <c r="D7" s="12">
        <f>E7</f>
        <v>61000</v>
      </c>
      <c r="E7" s="12">
        <f>H7+G7+I7+O7+P7</f>
        <v>61000</v>
      </c>
      <c r="F7" s="12">
        <f>G7</f>
        <v>45000</v>
      </c>
      <c r="G7" s="7">
        <v>45000</v>
      </c>
      <c r="H7" s="7">
        <v>16000</v>
      </c>
      <c r="I7" s="12">
        <f>J7+L7+M7+N7+K7</f>
        <v>0</v>
      </c>
      <c r="J7" s="7"/>
      <c r="K7" s="7"/>
      <c r="L7" s="7"/>
      <c r="M7" s="7"/>
      <c r="N7" s="7"/>
      <c r="O7" s="7"/>
      <c r="P7" s="12">
        <f>Q7+R7+S7+U7</f>
        <v>0</v>
      </c>
      <c r="Q7" s="7"/>
      <c r="R7" s="64"/>
      <c r="S7" s="64"/>
      <c r="T7" s="64"/>
      <c r="U7" s="64"/>
    </row>
    <row r="8" spans="1:21" s="5" customFormat="1" ht="12.75">
      <c r="A8" s="10">
        <v>40197</v>
      </c>
      <c r="B8" s="7"/>
      <c r="C8" s="12">
        <f>D8</f>
        <v>1600</v>
      </c>
      <c r="D8" s="12">
        <f>E8</f>
        <v>1600</v>
      </c>
      <c r="E8" s="12">
        <f>H8+G8+I8+O8+P8</f>
        <v>1600</v>
      </c>
      <c r="F8" s="12">
        <f>G8</f>
        <v>0</v>
      </c>
      <c r="G8" s="7"/>
      <c r="H8" s="7"/>
      <c r="I8" s="12">
        <f>J8+L8+M8+N8+K8</f>
        <v>0</v>
      </c>
      <c r="J8" s="7"/>
      <c r="K8" s="7"/>
      <c r="L8" s="7"/>
      <c r="M8" s="7"/>
      <c r="N8" s="7"/>
      <c r="O8" s="7"/>
      <c r="P8" s="12">
        <f>Q8+R8+S8+U8+T8</f>
        <v>1600</v>
      </c>
      <c r="Q8" s="7"/>
      <c r="R8" s="64">
        <v>60</v>
      </c>
      <c r="S8" s="64">
        <v>400</v>
      </c>
      <c r="T8" s="64">
        <v>1140</v>
      </c>
      <c r="U8" s="64"/>
    </row>
    <row r="9" spans="1:21" s="5" customFormat="1" ht="12.75">
      <c r="A9" s="10">
        <v>40205</v>
      </c>
      <c r="B9" s="8"/>
      <c r="C9" s="12">
        <f aca="true" t="shared" si="0" ref="C9:D11">D9</f>
        <v>110</v>
      </c>
      <c r="D9" s="12">
        <f t="shared" si="0"/>
        <v>110</v>
      </c>
      <c r="E9" s="12">
        <f>H9+G9+I9+O9+P9</f>
        <v>110</v>
      </c>
      <c r="F9" s="12">
        <f>G9</f>
        <v>0</v>
      </c>
      <c r="G9" s="12"/>
      <c r="H9" s="12"/>
      <c r="I9" s="12">
        <f>J9+L9+M9+N9+K9</f>
        <v>110</v>
      </c>
      <c r="J9" s="12"/>
      <c r="K9" s="12">
        <v>110</v>
      </c>
      <c r="L9" s="12"/>
      <c r="M9" s="12"/>
      <c r="N9" s="12"/>
      <c r="O9" s="12"/>
      <c r="P9" s="12">
        <f>Q9+R9+S9+U9</f>
        <v>0</v>
      </c>
      <c r="Q9" s="12"/>
      <c r="R9" s="64"/>
      <c r="S9" s="64"/>
      <c r="T9" s="64"/>
      <c r="U9" s="64"/>
    </row>
    <row r="10" spans="1:21" s="5" customFormat="1" ht="12.75">
      <c r="A10" s="10">
        <v>40206</v>
      </c>
      <c r="B10" s="8"/>
      <c r="C10" s="12">
        <f t="shared" si="0"/>
        <v>0</v>
      </c>
      <c r="D10" s="12">
        <f t="shared" si="0"/>
        <v>0</v>
      </c>
      <c r="E10" s="12">
        <f aca="true" t="shared" si="1" ref="E10:E41">H10+G10+I10+O10+P10</f>
        <v>0</v>
      </c>
      <c r="F10" s="12">
        <f aca="true" t="shared" si="2" ref="F10:F41">G10</f>
        <v>0</v>
      </c>
      <c r="G10" s="12"/>
      <c r="H10" s="12"/>
      <c r="I10" s="12">
        <f aca="true" t="shared" si="3" ref="I10:I41">J10+L10+M10+N10+K10</f>
        <v>0</v>
      </c>
      <c r="J10" s="12"/>
      <c r="K10" s="12"/>
      <c r="L10" s="12"/>
      <c r="M10" s="12"/>
      <c r="N10" s="12"/>
      <c r="O10" s="12"/>
      <c r="P10" s="12">
        <f>Q10+R10+S10+U10</f>
        <v>0</v>
      </c>
      <c r="Q10" s="12"/>
      <c r="R10" s="64"/>
      <c r="S10" s="64"/>
      <c r="T10" s="64"/>
      <c r="U10" s="64"/>
    </row>
    <row r="11" spans="1:21" s="5" customFormat="1" ht="12.75">
      <c r="A11" s="22">
        <v>40208</v>
      </c>
      <c r="B11" s="23"/>
      <c r="C11" s="12">
        <f t="shared" si="0"/>
        <v>1370</v>
      </c>
      <c r="D11" s="12">
        <f t="shared" si="0"/>
        <v>1370</v>
      </c>
      <c r="E11" s="12">
        <f t="shared" si="1"/>
        <v>1370</v>
      </c>
      <c r="F11" s="12">
        <f t="shared" si="2"/>
        <v>0</v>
      </c>
      <c r="G11" s="12"/>
      <c r="H11" s="12"/>
      <c r="I11" s="12">
        <f t="shared" si="3"/>
        <v>1370</v>
      </c>
      <c r="J11" s="12"/>
      <c r="K11" s="12">
        <v>1370</v>
      </c>
      <c r="L11" s="12"/>
      <c r="M11" s="12"/>
      <c r="N11" s="12"/>
      <c r="O11" s="12"/>
      <c r="P11" s="12">
        <f>Q11+R11+S11+U11</f>
        <v>0</v>
      </c>
      <c r="Q11" s="12"/>
      <c r="R11" s="64"/>
      <c r="S11" s="64"/>
      <c r="T11" s="64"/>
      <c r="U11" s="64"/>
    </row>
    <row r="12" spans="1:21" s="16" customFormat="1" ht="12.75">
      <c r="A12" s="87" t="s">
        <v>48</v>
      </c>
      <c r="B12" s="87"/>
      <c r="C12" s="20">
        <f>SUM(C7:C11)</f>
        <v>64080</v>
      </c>
      <c r="D12" s="20">
        <f aca="true" t="shared" si="4" ref="D12:U12">SUM(D7:D11)</f>
        <v>64080</v>
      </c>
      <c r="E12" s="20">
        <f t="shared" si="4"/>
        <v>64080</v>
      </c>
      <c r="F12" s="20">
        <f t="shared" si="4"/>
        <v>45000</v>
      </c>
      <c r="G12" s="20">
        <f t="shared" si="4"/>
        <v>45000</v>
      </c>
      <c r="H12" s="20">
        <f>SUM(H7:H11)</f>
        <v>16000</v>
      </c>
      <c r="I12" s="20">
        <f t="shared" si="4"/>
        <v>1480</v>
      </c>
      <c r="J12" s="20">
        <f t="shared" si="4"/>
        <v>0</v>
      </c>
      <c r="K12" s="20">
        <f t="shared" si="4"/>
        <v>1480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1600</v>
      </c>
      <c r="Q12" s="20">
        <f t="shared" si="4"/>
        <v>0</v>
      </c>
      <c r="R12" s="20">
        <f t="shared" si="4"/>
        <v>60</v>
      </c>
      <c r="S12" s="20">
        <f t="shared" si="4"/>
        <v>400</v>
      </c>
      <c r="T12" s="20">
        <f t="shared" si="4"/>
        <v>1140</v>
      </c>
      <c r="U12" s="20">
        <f t="shared" si="4"/>
        <v>0</v>
      </c>
    </row>
    <row r="13" spans="1:21" s="16" customFormat="1" ht="12.75">
      <c r="A13" s="92" t="s">
        <v>40</v>
      </c>
      <c r="B13" s="93"/>
      <c r="C13" s="21">
        <f>C12</f>
        <v>64080</v>
      </c>
      <c r="D13" s="21">
        <f aca="true" t="shared" si="5" ref="D13:U13">D12</f>
        <v>64080</v>
      </c>
      <c r="E13" s="21">
        <f t="shared" si="5"/>
        <v>64080</v>
      </c>
      <c r="F13" s="21">
        <f t="shared" si="5"/>
        <v>45000</v>
      </c>
      <c r="G13" s="21">
        <f t="shared" si="5"/>
        <v>45000</v>
      </c>
      <c r="H13" s="21">
        <f>H12</f>
        <v>16000</v>
      </c>
      <c r="I13" s="21">
        <f t="shared" si="5"/>
        <v>1480</v>
      </c>
      <c r="J13" s="21">
        <f t="shared" si="5"/>
        <v>0</v>
      </c>
      <c r="K13" s="21">
        <f t="shared" si="5"/>
        <v>1480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1600</v>
      </c>
      <c r="Q13" s="21">
        <f t="shared" si="5"/>
        <v>0</v>
      </c>
      <c r="R13" s="21">
        <f t="shared" si="5"/>
        <v>60</v>
      </c>
      <c r="S13" s="21">
        <f t="shared" si="5"/>
        <v>400</v>
      </c>
      <c r="T13" s="21">
        <f t="shared" si="5"/>
        <v>1140</v>
      </c>
      <c r="U13" s="21">
        <f t="shared" si="5"/>
        <v>0</v>
      </c>
    </row>
    <row r="14" spans="1:21" s="16" customFormat="1" ht="12.75">
      <c r="A14" s="88" t="s">
        <v>41</v>
      </c>
      <c r="B14" s="89"/>
      <c r="C14" s="28">
        <f>Лист1!$C$30-Лист2!C13</f>
        <v>575836.12</v>
      </c>
      <c r="D14" s="28">
        <f>Лист1!$D$30-Лист2!D13</f>
        <v>575836.12</v>
      </c>
      <c r="E14" s="28">
        <f>Лист1!$E$30-Лист2!E13</f>
        <v>575836.12</v>
      </c>
      <c r="F14" s="28">
        <f>Лист1!$F$30-Лист2!F13</f>
        <v>396000</v>
      </c>
      <c r="G14" s="28">
        <f>Лист1!$G$30-Лист2!G13</f>
        <v>396000</v>
      </c>
      <c r="H14" s="28">
        <f>Лист1!$H$30-Лист2!H13</f>
        <v>141900</v>
      </c>
      <c r="I14" s="28">
        <f>Лист1!$I$30-Лист2!I13</f>
        <v>28534</v>
      </c>
      <c r="J14" s="28">
        <f>Лист1!$J$30-Лист2!J13</f>
        <v>5200</v>
      </c>
      <c r="K14" s="28">
        <f>Лист1!$K$30-Лист2!K13</f>
        <v>23334</v>
      </c>
      <c r="L14" s="28">
        <f>Лист1!$L$30-Лист2!L13</f>
        <v>0</v>
      </c>
      <c r="M14" s="28">
        <f>Лист1!$M$30-Лист2!M13</f>
        <v>0</v>
      </c>
      <c r="N14" s="28">
        <f>Лист1!$N$30-Лист2!N13</f>
        <v>0</v>
      </c>
      <c r="O14" s="28">
        <f>Лист1!$O$30-Лист2!O13</f>
        <v>240</v>
      </c>
      <c r="P14" s="28">
        <f>Лист1!$P$30-Лист2!P13</f>
        <v>9162.12</v>
      </c>
      <c r="Q14" s="28">
        <f>Лист1!$Q$30-Лист2!Q13</f>
        <v>0</v>
      </c>
      <c r="R14" s="28">
        <f>Лист1!$R$30-Лист2!R13</f>
        <v>1082.1399999999999</v>
      </c>
      <c r="S14" s="28">
        <f>Лист1!$S$30-Лист2!S13</f>
        <v>5167.36</v>
      </c>
      <c r="T14" s="28">
        <f>Лист1!$T$30-Лист2!T13</f>
        <v>2757.67</v>
      </c>
      <c r="U14" s="28">
        <f>Лист1!$U$30-Лист2!U13</f>
        <v>154.95</v>
      </c>
    </row>
    <row r="15" spans="1:21" s="5" customFormat="1" ht="12.75" hidden="1">
      <c r="A15" s="25"/>
      <c r="B15" s="19"/>
      <c r="C15" s="21">
        <f aca="true" t="shared" si="6" ref="C15:D19">D15</f>
        <v>0</v>
      </c>
      <c r="D15" s="12">
        <f t="shared" si="6"/>
        <v>0</v>
      </c>
      <c r="E15" s="12">
        <f>H15+G15+I15+O15+P15</f>
        <v>0</v>
      </c>
      <c r="F15" s="12">
        <f t="shared" si="2"/>
        <v>0</v>
      </c>
      <c r="G15" s="12"/>
      <c r="H15" s="12"/>
      <c r="I15" s="12">
        <f t="shared" si="3"/>
        <v>0</v>
      </c>
      <c r="J15" s="12"/>
      <c r="K15" s="12"/>
      <c r="L15" s="12"/>
      <c r="M15" s="12"/>
      <c r="N15" s="12"/>
      <c r="O15" s="12"/>
      <c r="P15" s="12">
        <f>Q15+R15+S15+U15</f>
        <v>0</v>
      </c>
      <c r="Q15" s="12"/>
      <c r="R15" s="12"/>
      <c r="S15" s="12"/>
      <c r="T15" s="12"/>
      <c r="U15" s="12"/>
    </row>
    <row r="16" spans="1:21" s="5" customFormat="1" ht="12.75">
      <c r="A16" s="18">
        <v>40212</v>
      </c>
      <c r="B16" s="24"/>
      <c r="C16" s="12">
        <f t="shared" si="6"/>
        <v>45400</v>
      </c>
      <c r="D16" s="12">
        <f t="shared" si="6"/>
        <v>45400</v>
      </c>
      <c r="E16" s="12">
        <f t="shared" si="1"/>
        <v>45400</v>
      </c>
      <c r="F16" s="12">
        <f t="shared" si="2"/>
        <v>32100</v>
      </c>
      <c r="G16" s="12">
        <v>32100</v>
      </c>
      <c r="H16" s="12">
        <v>11700</v>
      </c>
      <c r="I16" s="12">
        <f t="shared" si="3"/>
        <v>0</v>
      </c>
      <c r="J16" s="12"/>
      <c r="K16" s="12"/>
      <c r="L16" s="12"/>
      <c r="M16" s="12"/>
      <c r="N16" s="12"/>
      <c r="O16" s="12"/>
      <c r="P16" s="12">
        <f>Q16+R16+S16+U16+T16</f>
        <v>1600</v>
      </c>
      <c r="Q16" s="12"/>
      <c r="R16" s="12"/>
      <c r="S16" s="12">
        <v>1000</v>
      </c>
      <c r="T16" s="12">
        <v>570</v>
      </c>
      <c r="U16" s="12">
        <v>30</v>
      </c>
    </row>
    <row r="17" spans="1:21" s="9" customFormat="1" ht="12.75">
      <c r="A17" s="22">
        <v>40213</v>
      </c>
      <c r="B17" s="23"/>
      <c r="C17" s="12">
        <f t="shared" si="6"/>
        <v>-1053</v>
      </c>
      <c r="D17" s="12">
        <f t="shared" si="6"/>
        <v>-1053</v>
      </c>
      <c r="E17" s="12">
        <f t="shared" si="1"/>
        <v>-1053</v>
      </c>
      <c r="F17" s="12">
        <f t="shared" si="2"/>
        <v>0</v>
      </c>
      <c r="G17" s="12"/>
      <c r="H17" s="12"/>
      <c r="I17" s="12">
        <f t="shared" si="3"/>
        <v>0</v>
      </c>
      <c r="J17" s="12"/>
      <c r="K17" s="12"/>
      <c r="L17" s="12"/>
      <c r="M17" s="12"/>
      <c r="N17" s="12"/>
      <c r="O17" s="12"/>
      <c r="P17" s="12">
        <f>Q17+R17+S17+U17+T17</f>
        <v>-1053</v>
      </c>
      <c r="Q17" s="12"/>
      <c r="R17" s="12"/>
      <c r="S17" s="12"/>
      <c r="T17" s="12">
        <v>-1053</v>
      </c>
      <c r="U17" s="12"/>
    </row>
    <row r="18" spans="1:21" s="9" customFormat="1" ht="12.75">
      <c r="A18" s="25">
        <v>40233</v>
      </c>
      <c r="B18" s="27"/>
      <c r="C18" s="21">
        <f t="shared" si="6"/>
        <v>0</v>
      </c>
      <c r="D18" s="12">
        <f t="shared" si="6"/>
        <v>0</v>
      </c>
      <c r="E18" s="12">
        <f t="shared" si="1"/>
        <v>0</v>
      </c>
      <c r="F18" s="12">
        <f t="shared" si="2"/>
        <v>0</v>
      </c>
      <c r="G18" s="12"/>
      <c r="H18" s="12"/>
      <c r="I18" s="12">
        <f t="shared" si="3"/>
        <v>0</v>
      </c>
      <c r="J18" s="12"/>
      <c r="K18" s="12"/>
      <c r="L18" s="12"/>
      <c r="M18" s="12"/>
      <c r="N18" s="12"/>
      <c r="O18" s="12"/>
      <c r="P18" s="12">
        <f>Q18+R18+S18+U18+T18</f>
        <v>0</v>
      </c>
      <c r="Q18" s="12"/>
      <c r="R18" s="12"/>
      <c r="S18" s="12">
        <v>-4</v>
      </c>
      <c r="T18" s="12">
        <v>4</v>
      </c>
      <c r="U18" s="12"/>
    </row>
    <row r="19" spans="1:21" s="9" customFormat="1" ht="12.75">
      <c r="A19" s="25">
        <v>40234</v>
      </c>
      <c r="B19" s="27"/>
      <c r="C19" s="21">
        <f t="shared" si="6"/>
        <v>1480</v>
      </c>
      <c r="D19" s="12">
        <f t="shared" si="6"/>
        <v>1480</v>
      </c>
      <c r="E19" s="12">
        <f t="shared" si="1"/>
        <v>1480</v>
      </c>
      <c r="F19" s="12">
        <f t="shared" si="2"/>
        <v>0</v>
      </c>
      <c r="G19" s="12"/>
      <c r="H19" s="12"/>
      <c r="I19" s="12">
        <f t="shared" si="3"/>
        <v>1480</v>
      </c>
      <c r="J19" s="12"/>
      <c r="K19" s="12">
        <v>1480</v>
      </c>
      <c r="L19" s="12"/>
      <c r="M19" s="12"/>
      <c r="N19" s="12"/>
      <c r="O19" s="12"/>
      <c r="P19" s="12">
        <f>Q19+R19+S19+U19</f>
        <v>0</v>
      </c>
      <c r="Q19" s="12"/>
      <c r="R19" s="12"/>
      <c r="S19" s="12"/>
      <c r="T19" s="12"/>
      <c r="U19" s="12"/>
    </row>
    <row r="20" spans="1:21" s="17" customFormat="1" ht="12.75">
      <c r="A20" s="87" t="s">
        <v>49</v>
      </c>
      <c r="B20" s="87"/>
      <c r="C20" s="20">
        <f>SUM(C15:C19)</f>
        <v>45827</v>
      </c>
      <c r="D20" s="15">
        <f aca="true" t="shared" si="7" ref="D20:U20">SUM(D15:D19)</f>
        <v>45827</v>
      </c>
      <c r="E20" s="15">
        <f t="shared" si="7"/>
        <v>45827</v>
      </c>
      <c r="F20" s="15">
        <f t="shared" si="7"/>
        <v>32100</v>
      </c>
      <c r="G20" s="15">
        <f t="shared" si="7"/>
        <v>32100</v>
      </c>
      <c r="H20" s="15">
        <f t="shared" si="7"/>
        <v>11700</v>
      </c>
      <c r="I20" s="15">
        <f t="shared" si="7"/>
        <v>1480</v>
      </c>
      <c r="J20" s="15">
        <f t="shared" si="7"/>
        <v>0</v>
      </c>
      <c r="K20" s="15">
        <f t="shared" si="7"/>
        <v>1480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547</v>
      </c>
      <c r="Q20" s="15">
        <f t="shared" si="7"/>
        <v>0</v>
      </c>
      <c r="R20" s="15">
        <f t="shared" si="7"/>
        <v>0</v>
      </c>
      <c r="S20" s="15">
        <f t="shared" si="7"/>
        <v>996</v>
      </c>
      <c r="T20" s="15">
        <f>SUM(T15:T19)</f>
        <v>-479</v>
      </c>
      <c r="U20" s="15">
        <f t="shared" si="7"/>
        <v>30</v>
      </c>
    </row>
    <row r="21" spans="1:21" s="9" customFormat="1" ht="12.75">
      <c r="A21" s="92" t="s">
        <v>40</v>
      </c>
      <c r="B21" s="93"/>
      <c r="C21" s="21">
        <f>C12+C20</f>
        <v>109907</v>
      </c>
      <c r="D21" s="21">
        <f aca="true" t="shared" si="8" ref="D21:U21">D12+D20</f>
        <v>109907</v>
      </c>
      <c r="E21" s="21">
        <f t="shared" si="8"/>
        <v>109907</v>
      </c>
      <c r="F21" s="21">
        <f t="shared" si="8"/>
        <v>77100</v>
      </c>
      <c r="G21" s="21">
        <f t="shared" si="8"/>
        <v>77100</v>
      </c>
      <c r="H21" s="21">
        <f t="shared" si="8"/>
        <v>27700</v>
      </c>
      <c r="I21" s="21">
        <f t="shared" si="8"/>
        <v>2960</v>
      </c>
      <c r="J21" s="21">
        <f t="shared" si="8"/>
        <v>0</v>
      </c>
      <c r="K21" s="21">
        <f t="shared" si="8"/>
        <v>2960</v>
      </c>
      <c r="L21" s="21">
        <f t="shared" si="8"/>
        <v>0</v>
      </c>
      <c r="M21" s="21">
        <f t="shared" si="8"/>
        <v>0</v>
      </c>
      <c r="N21" s="21">
        <f t="shared" si="8"/>
        <v>0</v>
      </c>
      <c r="O21" s="21">
        <f t="shared" si="8"/>
        <v>0</v>
      </c>
      <c r="P21" s="21">
        <f t="shared" si="8"/>
        <v>2147</v>
      </c>
      <c r="Q21" s="21">
        <f t="shared" si="8"/>
        <v>0</v>
      </c>
      <c r="R21" s="21">
        <f t="shared" si="8"/>
        <v>60</v>
      </c>
      <c r="S21" s="21">
        <f t="shared" si="8"/>
        <v>1396</v>
      </c>
      <c r="T21" s="21">
        <f>T12+T20</f>
        <v>661</v>
      </c>
      <c r="U21" s="21">
        <f t="shared" si="8"/>
        <v>30</v>
      </c>
    </row>
    <row r="22" spans="1:21" s="17" customFormat="1" ht="12.75">
      <c r="A22" s="88" t="s">
        <v>41</v>
      </c>
      <c r="B22" s="89"/>
      <c r="C22" s="28">
        <f>Лист1!$C$30-Лист2!C21</f>
        <v>530009.12</v>
      </c>
      <c r="D22" s="28">
        <f>Лист1!$D$30-Лист2!D21</f>
        <v>530009.12</v>
      </c>
      <c r="E22" s="28">
        <f>Лист1!$E$30-Лист2!E21</f>
        <v>530009.12</v>
      </c>
      <c r="F22" s="28">
        <f>Лист1!$F$30-Лист2!F21</f>
        <v>363900</v>
      </c>
      <c r="G22" s="28">
        <f>Лист1!$G$30-Лист2!G21</f>
        <v>363900</v>
      </c>
      <c r="H22" s="28">
        <f>Лист1!$H$30-Лист2!H21</f>
        <v>130200</v>
      </c>
      <c r="I22" s="28">
        <f>Лист1!$I$30-Лист2!I21</f>
        <v>27054</v>
      </c>
      <c r="J22" s="28">
        <f>Лист1!$J$30-Лист2!J21</f>
        <v>5200</v>
      </c>
      <c r="K22" s="28">
        <f>Лист1!$K$30-Лист2!K21</f>
        <v>21854</v>
      </c>
      <c r="L22" s="28">
        <f>Лист1!$L$30-Лист2!L21</f>
        <v>0</v>
      </c>
      <c r="M22" s="28">
        <f>Лист1!$M$30-Лист2!M21</f>
        <v>0</v>
      </c>
      <c r="N22" s="28">
        <f>Лист1!$N$30-Лист2!N21</f>
        <v>0</v>
      </c>
      <c r="O22" s="28">
        <f>Лист1!$O$30-Лист2!O21</f>
        <v>240</v>
      </c>
      <c r="P22" s="28">
        <f>Лист1!$P$30-Лист2!P21</f>
        <v>8615.12</v>
      </c>
      <c r="Q22" s="28">
        <f>Лист1!$Q$30-Лист2!Q21</f>
        <v>0</v>
      </c>
      <c r="R22" s="28">
        <f>Лист1!$R$30-Лист2!R21</f>
        <v>1082.1399999999999</v>
      </c>
      <c r="S22" s="28">
        <f>Лист1!S$30-Лист2!S21</f>
        <v>4171.36</v>
      </c>
      <c r="T22" s="28">
        <f>Лист1!T$30-Лист2!T21</f>
        <v>3236.67</v>
      </c>
      <c r="U22" s="28">
        <f>Лист1!$U$30-Лист2!U21</f>
        <v>124.94999999999999</v>
      </c>
    </row>
    <row r="23" spans="1:21" s="9" customFormat="1" ht="12.75">
      <c r="A23" s="26">
        <v>40238</v>
      </c>
      <c r="B23" s="19"/>
      <c r="C23" s="21">
        <f aca="true" t="shared" si="9" ref="C23:D26">D23</f>
        <v>-661</v>
      </c>
      <c r="D23" s="12">
        <f t="shared" si="9"/>
        <v>-661</v>
      </c>
      <c r="E23" s="12">
        <f>H23+G23+I23+O23+P23</f>
        <v>-661</v>
      </c>
      <c r="F23" s="12">
        <f t="shared" si="2"/>
        <v>0</v>
      </c>
      <c r="G23" s="12"/>
      <c r="H23" s="12"/>
      <c r="I23" s="12">
        <f t="shared" si="3"/>
        <v>0</v>
      </c>
      <c r="J23" s="12"/>
      <c r="K23" s="12"/>
      <c r="L23" s="12"/>
      <c r="M23" s="12"/>
      <c r="N23" s="12"/>
      <c r="O23" s="12"/>
      <c r="P23" s="12">
        <f>Q23+R23+S23+U23+T23</f>
        <v>-661</v>
      </c>
      <c r="Q23" s="12"/>
      <c r="R23" s="12"/>
      <c r="S23" s="12"/>
      <c r="T23" s="12">
        <v>-661</v>
      </c>
      <c r="U23" s="12"/>
    </row>
    <row r="24" spans="1:21" s="9" customFormat="1" ht="12.75">
      <c r="A24" s="25">
        <v>40241</v>
      </c>
      <c r="B24" s="27"/>
      <c r="C24" s="21">
        <f t="shared" si="9"/>
        <v>45611</v>
      </c>
      <c r="D24" s="12">
        <f t="shared" si="9"/>
        <v>45611</v>
      </c>
      <c r="E24" s="12">
        <f t="shared" si="1"/>
        <v>45611</v>
      </c>
      <c r="F24" s="12">
        <f t="shared" si="2"/>
        <v>31800</v>
      </c>
      <c r="G24" s="12">
        <v>31800</v>
      </c>
      <c r="H24" s="12">
        <v>9600</v>
      </c>
      <c r="I24" s="12">
        <f t="shared" si="3"/>
        <v>0</v>
      </c>
      <c r="J24" s="12"/>
      <c r="K24" s="12"/>
      <c r="L24" s="12"/>
      <c r="M24" s="12"/>
      <c r="N24" s="12"/>
      <c r="O24" s="12"/>
      <c r="P24" s="12">
        <f>Q24+R24+S24+U24+T24</f>
        <v>4211</v>
      </c>
      <c r="Q24" s="12"/>
      <c r="R24" s="12">
        <v>140</v>
      </c>
      <c r="S24" s="12">
        <v>104</v>
      </c>
      <c r="T24" s="12">
        <v>3947</v>
      </c>
      <c r="U24" s="12">
        <v>20</v>
      </c>
    </row>
    <row r="25" spans="1:21" s="9" customFormat="1" ht="12.75">
      <c r="A25" s="25">
        <v>40248</v>
      </c>
      <c r="B25" s="27"/>
      <c r="C25" s="21">
        <f t="shared" si="9"/>
        <v>-3447</v>
      </c>
      <c r="D25" s="12">
        <f t="shared" si="9"/>
        <v>-3447</v>
      </c>
      <c r="E25" s="12">
        <f t="shared" si="1"/>
        <v>-3447</v>
      </c>
      <c r="F25" s="12">
        <f t="shared" si="2"/>
        <v>0</v>
      </c>
      <c r="G25" s="12"/>
      <c r="H25" s="12"/>
      <c r="I25" s="12">
        <f t="shared" si="3"/>
        <v>0</v>
      </c>
      <c r="J25" s="12"/>
      <c r="K25" s="12"/>
      <c r="L25" s="12"/>
      <c r="M25" s="12"/>
      <c r="N25" s="12"/>
      <c r="O25" s="12"/>
      <c r="P25" s="12">
        <f>Q25+R25+S25+U25+T25</f>
        <v>-3447</v>
      </c>
      <c r="Q25" s="12"/>
      <c r="R25" s="12"/>
      <c r="S25" s="12">
        <v>500</v>
      </c>
      <c r="T25" s="12">
        <v>-3947</v>
      </c>
      <c r="U25" s="12"/>
    </row>
    <row r="26" spans="1:21" s="9" customFormat="1" ht="12.75">
      <c r="A26" s="25">
        <v>40268</v>
      </c>
      <c r="B26" s="27"/>
      <c r="C26" s="21">
        <f t="shared" si="9"/>
        <v>901</v>
      </c>
      <c r="D26" s="12">
        <f t="shared" si="9"/>
        <v>901</v>
      </c>
      <c r="E26" s="12">
        <f t="shared" si="1"/>
        <v>901</v>
      </c>
      <c r="F26" s="12">
        <f t="shared" si="2"/>
        <v>0</v>
      </c>
      <c r="G26" s="12"/>
      <c r="H26" s="12"/>
      <c r="I26" s="12">
        <f t="shared" si="3"/>
        <v>1274</v>
      </c>
      <c r="J26" s="12">
        <v>200</v>
      </c>
      <c r="K26" s="12">
        <v>1074</v>
      </c>
      <c r="L26" s="12"/>
      <c r="M26" s="12"/>
      <c r="N26" s="12"/>
      <c r="O26" s="12"/>
      <c r="P26" s="12">
        <f>Q26+R26+S26+U26+T26</f>
        <v>-373</v>
      </c>
      <c r="Q26" s="12"/>
      <c r="R26" s="12"/>
      <c r="S26" s="12">
        <v>-373</v>
      </c>
      <c r="T26" s="12"/>
      <c r="U26" s="12"/>
    </row>
    <row r="27" spans="1:21" s="17" customFormat="1" ht="12.75">
      <c r="A27" s="87" t="s">
        <v>50</v>
      </c>
      <c r="B27" s="87"/>
      <c r="C27" s="20">
        <f>SUM(C23:C26)</f>
        <v>42404</v>
      </c>
      <c r="D27" s="15">
        <f aca="true" t="shared" si="10" ref="D27:U27">SUM(D23:D26)</f>
        <v>42404</v>
      </c>
      <c r="E27" s="15">
        <f t="shared" si="10"/>
        <v>42404</v>
      </c>
      <c r="F27" s="15">
        <f t="shared" si="10"/>
        <v>31800</v>
      </c>
      <c r="G27" s="15">
        <f t="shared" si="10"/>
        <v>31800</v>
      </c>
      <c r="H27" s="15">
        <f t="shared" si="10"/>
        <v>9600</v>
      </c>
      <c r="I27" s="15">
        <f t="shared" si="10"/>
        <v>1274</v>
      </c>
      <c r="J27" s="15">
        <f t="shared" si="10"/>
        <v>200</v>
      </c>
      <c r="K27" s="15">
        <f t="shared" si="10"/>
        <v>1074</v>
      </c>
      <c r="L27" s="15">
        <f t="shared" si="10"/>
        <v>0</v>
      </c>
      <c r="M27" s="15">
        <f t="shared" si="10"/>
        <v>0</v>
      </c>
      <c r="N27" s="15">
        <f t="shared" si="10"/>
        <v>0</v>
      </c>
      <c r="O27" s="15">
        <f t="shared" si="10"/>
        <v>0</v>
      </c>
      <c r="P27" s="15">
        <f t="shared" si="10"/>
        <v>-270</v>
      </c>
      <c r="Q27" s="15">
        <f t="shared" si="10"/>
        <v>0</v>
      </c>
      <c r="R27" s="15">
        <f t="shared" si="10"/>
        <v>140</v>
      </c>
      <c r="S27" s="15">
        <f>SUM(S23:S26)</f>
        <v>231</v>
      </c>
      <c r="T27" s="15">
        <f>SUM(T23:T26)</f>
        <v>-661</v>
      </c>
      <c r="U27" s="15">
        <f t="shared" si="10"/>
        <v>20</v>
      </c>
    </row>
    <row r="28" spans="1:21" s="17" customFormat="1" ht="12.75">
      <c r="A28" s="92" t="s">
        <v>40</v>
      </c>
      <c r="B28" s="93"/>
      <c r="C28" s="21">
        <f>C27+C21</f>
        <v>152311</v>
      </c>
      <c r="D28" s="21">
        <f aca="true" t="shared" si="11" ref="D28:U28">D27+D21</f>
        <v>152311</v>
      </c>
      <c r="E28" s="21">
        <f t="shared" si="11"/>
        <v>152311</v>
      </c>
      <c r="F28" s="21">
        <f t="shared" si="11"/>
        <v>108900</v>
      </c>
      <c r="G28" s="21">
        <f t="shared" si="11"/>
        <v>108900</v>
      </c>
      <c r="H28" s="21">
        <f t="shared" si="11"/>
        <v>37300</v>
      </c>
      <c r="I28" s="21">
        <f t="shared" si="11"/>
        <v>4234</v>
      </c>
      <c r="J28" s="21">
        <f t="shared" si="11"/>
        <v>200</v>
      </c>
      <c r="K28" s="21">
        <f t="shared" si="11"/>
        <v>4034</v>
      </c>
      <c r="L28" s="21">
        <f t="shared" si="11"/>
        <v>0</v>
      </c>
      <c r="M28" s="21">
        <f t="shared" si="11"/>
        <v>0</v>
      </c>
      <c r="N28" s="21">
        <f t="shared" si="11"/>
        <v>0</v>
      </c>
      <c r="O28" s="21">
        <f t="shared" si="11"/>
        <v>0</v>
      </c>
      <c r="P28" s="21">
        <f t="shared" si="11"/>
        <v>1877</v>
      </c>
      <c r="Q28" s="21">
        <f t="shared" si="11"/>
        <v>0</v>
      </c>
      <c r="R28" s="21">
        <f t="shared" si="11"/>
        <v>200</v>
      </c>
      <c r="S28" s="21">
        <f t="shared" si="11"/>
        <v>1627</v>
      </c>
      <c r="T28" s="21">
        <f>T27+T21</f>
        <v>0</v>
      </c>
      <c r="U28" s="21">
        <f t="shared" si="11"/>
        <v>50</v>
      </c>
    </row>
    <row r="29" spans="1:21" s="17" customFormat="1" ht="12.75">
      <c r="A29" s="88" t="s">
        <v>41</v>
      </c>
      <c r="B29" s="89"/>
      <c r="C29" s="28">
        <f>Лист1!$C$30-Лист2!C28</f>
        <v>487605.12</v>
      </c>
      <c r="D29" s="28">
        <f>Лист1!$D$30-Лист2!D28</f>
        <v>487605.12</v>
      </c>
      <c r="E29" s="28">
        <f>Лист1!$E$30-Лист2!E28</f>
        <v>487605.12</v>
      </c>
      <c r="F29" s="28">
        <f>Лист1!$F$30-Лист2!F28</f>
        <v>332100</v>
      </c>
      <c r="G29" s="28">
        <f>Лист1!$G$30-Лист2!G28</f>
        <v>332100</v>
      </c>
      <c r="H29" s="28">
        <f>Лист1!$H$30-Лист2!H28</f>
        <v>120600</v>
      </c>
      <c r="I29" s="28">
        <f>Лист1!$I$30-Лист2!I28</f>
        <v>25780</v>
      </c>
      <c r="J29" s="28">
        <f>Лист1!$J$30-Лист2!J28</f>
        <v>5000</v>
      </c>
      <c r="K29" s="28">
        <f>Лист1!$K$30-Лист2!K28</f>
        <v>20780</v>
      </c>
      <c r="L29" s="28">
        <f>Лист1!$L$30-Лист2!L28</f>
        <v>0</v>
      </c>
      <c r="M29" s="28">
        <f>Лист1!$M$30-Лист2!M28</f>
        <v>0</v>
      </c>
      <c r="N29" s="28">
        <f>Лист1!$N$30-Лист2!N28</f>
        <v>0</v>
      </c>
      <c r="O29" s="28">
        <f>Лист1!$O$30-Лист2!O28</f>
        <v>240</v>
      </c>
      <c r="P29" s="28">
        <f>Лист1!$P$30-Лист2!P28</f>
        <v>8885.12</v>
      </c>
      <c r="Q29" s="28">
        <f>Лист1!$Q$30-Лист2!Q28</f>
        <v>0</v>
      </c>
      <c r="R29" s="28">
        <f>Лист1!$R$30-Лист2!R28</f>
        <v>942.1399999999999</v>
      </c>
      <c r="S29" s="28">
        <f>Лист1!S$30-Лист2!S28</f>
        <v>3940.3599999999997</v>
      </c>
      <c r="T29" s="28">
        <f>Лист1!T$30-Лист2!T28</f>
        <v>3897.67</v>
      </c>
      <c r="U29" s="28">
        <f>Лист1!$U$30-Лист2!U28</f>
        <v>104.94999999999999</v>
      </c>
    </row>
    <row r="30" spans="1:21" s="9" customFormat="1" ht="12.75">
      <c r="A30" s="25">
        <v>40275</v>
      </c>
      <c r="B30" s="27"/>
      <c r="C30" s="21">
        <f aca="true" t="shared" si="12" ref="C30:D32">D30</f>
        <v>42500</v>
      </c>
      <c r="D30" s="12">
        <f t="shared" si="12"/>
        <v>42500</v>
      </c>
      <c r="E30" s="12">
        <f t="shared" si="1"/>
        <v>42500</v>
      </c>
      <c r="F30" s="12">
        <f t="shared" si="2"/>
        <v>31200</v>
      </c>
      <c r="G30" s="12">
        <v>31200</v>
      </c>
      <c r="H30" s="12">
        <v>11300</v>
      </c>
      <c r="I30" s="12">
        <f t="shared" si="3"/>
        <v>0</v>
      </c>
      <c r="J30" s="12"/>
      <c r="K30" s="12"/>
      <c r="L30" s="12"/>
      <c r="M30" s="12"/>
      <c r="N30" s="12"/>
      <c r="O30" s="12"/>
      <c r="P30" s="12">
        <f>Q30+R30+S30+U30+T30</f>
        <v>0</v>
      </c>
      <c r="Q30" s="12"/>
      <c r="R30" s="12"/>
      <c r="S30" s="12"/>
      <c r="T30" s="12"/>
      <c r="U30" s="12"/>
    </row>
    <row r="31" spans="1:21" s="9" customFormat="1" ht="12.75">
      <c r="A31" s="25">
        <v>40277</v>
      </c>
      <c r="B31" s="27"/>
      <c r="C31" s="21">
        <f t="shared" si="12"/>
        <v>800</v>
      </c>
      <c r="D31" s="12">
        <f t="shared" si="12"/>
        <v>800</v>
      </c>
      <c r="E31" s="12">
        <f>H31+G31+I31+O31+P31</f>
        <v>800</v>
      </c>
      <c r="F31" s="12">
        <f t="shared" si="2"/>
        <v>0</v>
      </c>
      <c r="G31" s="12"/>
      <c r="H31" s="12"/>
      <c r="I31" s="12">
        <f t="shared" si="3"/>
        <v>0</v>
      </c>
      <c r="J31" s="12"/>
      <c r="K31" s="12"/>
      <c r="L31" s="12"/>
      <c r="M31" s="12"/>
      <c r="N31" s="12"/>
      <c r="O31" s="12"/>
      <c r="P31" s="12">
        <f>Q31+R31+S31+U31+T31</f>
        <v>800</v>
      </c>
      <c r="Q31" s="12"/>
      <c r="R31" s="12">
        <v>100</v>
      </c>
      <c r="S31" s="12">
        <v>685</v>
      </c>
      <c r="T31" s="12"/>
      <c r="U31" s="12">
        <v>15</v>
      </c>
    </row>
    <row r="32" spans="1:21" s="9" customFormat="1" ht="12.75">
      <c r="A32" s="25">
        <v>40280</v>
      </c>
      <c r="B32" s="27"/>
      <c r="C32" s="21">
        <f t="shared" si="12"/>
        <v>186</v>
      </c>
      <c r="D32" s="12">
        <f t="shared" si="12"/>
        <v>186</v>
      </c>
      <c r="E32" s="12">
        <f t="shared" si="1"/>
        <v>186</v>
      </c>
      <c r="F32" s="12">
        <f t="shared" si="2"/>
        <v>0</v>
      </c>
      <c r="G32" s="12"/>
      <c r="H32" s="12"/>
      <c r="I32" s="12">
        <f t="shared" si="3"/>
        <v>186</v>
      </c>
      <c r="J32" s="12"/>
      <c r="K32" s="12">
        <v>186</v>
      </c>
      <c r="L32" s="12"/>
      <c r="M32" s="12"/>
      <c r="N32" s="12"/>
      <c r="O32" s="12"/>
      <c r="P32" s="12">
        <f>Q32+R32+S32+U32+T32</f>
        <v>0</v>
      </c>
      <c r="Q32" s="12"/>
      <c r="R32" s="12"/>
      <c r="S32" s="12"/>
      <c r="T32" s="12"/>
      <c r="U32" s="12"/>
    </row>
    <row r="33" spans="1:21" s="17" customFormat="1" ht="12.75">
      <c r="A33" s="87" t="s">
        <v>51</v>
      </c>
      <c r="B33" s="87"/>
      <c r="C33" s="20">
        <f>SUM(C30:C32)</f>
        <v>43486</v>
      </c>
      <c r="D33" s="15">
        <f aca="true" t="shared" si="13" ref="D33:U33">SUM(D30:D32)</f>
        <v>43486</v>
      </c>
      <c r="E33" s="15">
        <f t="shared" si="13"/>
        <v>43486</v>
      </c>
      <c r="F33" s="15">
        <f t="shared" si="13"/>
        <v>31200</v>
      </c>
      <c r="G33" s="15">
        <f>SUM(G30:G32)</f>
        <v>31200</v>
      </c>
      <c r="H33" s="15">
        <f t="shared" si="13"/>
        <v>11300</v>
      </c>
      <c r="I33" s="15">
        <f>SUM(I30:I32)</f>
        <v>186</v>
      </c>
      <c r="J33" s="15">
        <f>SUM(J30:J32)</f>
        <v>0</v>
      </c>
      <c r="K33" s="15">
        <f t="shared" si="13"/>
        <v>186</v>
      </c>
      <c r="L33" s="15">
        <f t="shared" si="13"/>
        <v>0</v>
      </c>
      <c r="M33" s="15">
        <f t="shared" si="13"/>
        <v>0</v>
      </c>
      <c r="N33" s="15">
        <f t="shared" si="13"/>
        <v>0</v>
      </c>
      <c r="O33" s="15">
        <f t="shared" si="13"/>
        <v>0</v>
      </c>
      <c r="P33" s="15">
        <f t="shared" si="13"/>
        <v>800</v>
      </c>
      <c r="Q33" s="15">
        <f t="shared" si="13"/>
        <v>0</v>
      </c>
      <c r="R33" s="15">
        <f t="shared" si="13"/>
        <v>100</v>
      </c>
      <c r="S33" s="15">
        <f t="shared" si="13"/>
        <v>685</v>
      </c>
      <c r="T33" s="15">
        <f>SUM(T30:T32)</f>
        <v>0</v>
      </c>
      <c r="U33" s="15">
        <f t="shared" si="13"/>
        <v>15</v>
      </c>
    </row>
    <row r="34" spans="1:21" s="17" customFormat="1" ht="12.75">
      <c r="A34" s="92" t="s">
        <v>40</v>
      </c>
      <c r="B34" s="93"/>
      <c r="C34" s="21">
        <f>C33+C28</f>
        <v>195797</v>
      </c>
      <c r="D34" s="21">
        <f aca="true" t="shared" si="14" ref="D34:U34">D33+D28</f>
        <v>195797</v>
      </c>
      <c r="E34" s="21">
        <f t="shared" si="14"/>
        <v>195797</v>
      </c>
      <c r="F34" s="21">
        <f t="shared" si="14"/>
        <v>140100</v>
      </c>
      <c r="G34" s="21">
        <f t="shared" si="14"/>
        <v>140100</v>
      </c>
      <c r="H34" s="21">
        <f t="shared" si="14"/>
        <v>48600</v>
      </c>
      <c r="I34" s="21">
        <f t="shared" si="14"/>
        <v>4420</v>
      </c>
      <c r="J34" s="21">
        <f t="shared" si="14"/>
        <v>200</v>
      </c>
      <c r="K34" s="21">
        <f t="shared" si="14"/>
        <v>4220</v>
      </c>
      <c r="L34" s="21">
        <f t="shared" si="14"/>
        <v>0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21">
        <f t="shared" si="14"/>
        <v>2677</v>
      </c>
      <c r="Q34" s="21">
        <f t="shared" si="14"/>
        <v>0</v>
      </c>
      <c r="R34" s="21">
        <f t="shared" si="14"/>
        <v>300</v>
      </c>
      <c r="S34" s="21">
        <f t="shared" si="14"/>
        <v>2312</v>
      </c>
      <c r="T34" s="21">
        <f>T33+T28</f>
        <v>0</v>
      </c>
      <c r="U34" s="21">
        <f t="shared" si="14"/>
        <v>65</v>
      </c>
    </row>
    <row r="35" spans="1:21" s="17" customFormat="1" ht="12.75">
      <c r="A35" s="90" t="s">
        <v>41</v>
      </c>
      <c r="B35" s="91"/>
      <c r="C35" s="29">
        <f>Лист1!$C$30-Лист2!C34</f>
        <v>444119.12</v>
      </c>
      <c r="D35" s="29">
        <f>Лист1!$D$30-Лист2!D34</f>
        <v>444119.12</v>
      </c>
      <c r="E35" s="29">
        <f>Лист1!$E$30-Лист2!E34</f>
        <v>444119.12</v>
      </c>
      <c r="F35" s="29">
        <f>Лист1!$F$30-Лист2!F34</f>
        <v>300900</v>
      </c>
      <c r="G35" s="29">
        <f>Лист1!$G$30-Лист2!G34</f>
        <v>300900</v>
      </c>
      <c r="H35" s="29">
        <f>Лист1!$H$30-Лист2!H34</f>
        <v>109300</v>
      </c>
      <c r="I35" s="29">
        <f>Лист1!$I$30-Лист2!I34</f>
        <v>25594</v>
      </c>
      <c r="J35" s="29">
        <f>Лист1!$J$30-Лист2!J34</f>
        <v>5000</v>
      </c>
      <c r="K35" s="29">
        <f>Лист1!$K$30-Лист2!K34</f>
        <v>20594</v>
      </c>
      <c r="L35" s="29">
        <f>Лист1!$L$30-Лист2!L34</f>
        <v>0</v>
      </c>
      <c r="M35" s="29">
        <f>Лист1!$M$30-Лист2!M34</f>
        <v>0</v>
      </c>
      <c r="N35" s="29">
        <f>Лист1!$N$30-Лист2!N34</f>
        <v>0</v>
      </c>
      <c r="O35" s="29">
        <f>Лист1!$O$30-Лист2!O34</f>
        <v>240</v>
      </c>
      <c r="P35" s="29">
        <f>Лист1!$P$30-Лист2!P34</f>
        <v>8085.120000000001</v>
      </c>
      <c r="Q35" s="29">
        <f>Лист1!$Q$30-Лист2!Q34</f>
        <v>0</v>
      </c>
      <c r="R35" s="29">
        <f>Лист1!$R$30-Лист2!R34</f>
        <v>842.1399999999999</v>
      </c>
      <c r="S35" s="29">
        <f>Лист1!S$30-Лист2!S34</f>
        <v>3255.3599999999997</v>
      </c>
      <c r="T35" s="29">
        <f>Лист1!T$30-Лист2!T34</f>
        <v>3897.67</v>
      </c>
      <c r="U35" s="29">
        <f>Лист1!$U$30-Лист2!U34</f>
        <v>89.94999999999999</v>
      </c>
    </row>
    <row r="36" spans="1:21" s="9" customFormat="1" ht="12.75">
      <c r="A36" s="25">
        <v>40305</v>
      </c>
      <c r="B36" s="27"/>
      <c r="C36" s="32">
        <f aca="true" t="shared" si="15" ref="C36:D41">D36</f>
        <v>43400</v>
      </c>
      <c r="D36" s="32">
        <f t="shared" si="15"/>
        <v>43400</v>
      </c>
      <c r="E36" s="32">
        <f t="shared" si="1"/>
        <v>43400</v>
      </c>
      <c r="F36" s="32">
        <f t="shared" si="2"/>
        <v>32100</v>
      </c>
      <c r="G36" s="32">
        <v>32100</v>
      </c>
      <c r="H36" s="32">
        <v>11200</v>
      </c>
      <c r="I36" s="32">
        <f t="shared" si="3"/>
        <v>0</v>
      </c>
      <c r="J36" s="32"/>
      <c r="K36" s="32"/>
      <c r="L36" s="32"/>
      <c r="M36" s="32"/>
      <c r="N36" s="32"/>
      <c r="O36" s="32"/>
      <c r="P36" s="12">
        <f>Q36+R36+S36+U36+T36</f>
        <v>100</v>
      </c>
      <c r="Q36" s="32"/>
      <c r="R36" s="32"/>
      <c r="S36" s="32">
        <v>85</v>
      </c>
      <c r="T36" s="32"/>
      <c r="U36" s="32">
        <v>15</v>
      </c>
    </row>
    <row r="37" spans="1:21" s="9" customFormat="1" ht="12.75">
      <c r="A37" s="25">
        <v>40312</v>
      </c>
      <c r="B37" s="27"/>
      <c r="C37" s="32">
        <f t="shared" si="15"/>
        <v>13</v>
      </c>
      <c r="D37" s="32">
        <f t="shared" si="15"/>
        <v>13</v>
      </c>
      <c r="E37" s="32">
        <f t="shared" si="1"/>
        <v>13</v>
      </c>
      <c r="F37" s="32">
        <f t="shared" si="2"/>
        <v>0</v>
      </c>
      <c r="G37" s="32"/>
      <c r="H37" s="32"/>
      <c r="I37" s="32">
        <f t="shared" si="3"/>
        <v>13</v>
      </c>
      <c r="J37" s="32">
        <v>13</v>
      </c>
      <c r="K37" s="32"/>
      <c r="L37" s="32"/>
      <c r="M37" s="32"/>
      <c r="N37" s="32"/>
      <c r="O37" s="32"/>
      <c r="P37" s="12">
        <f>Q37+R37+S37+U37+T37</f>
        <v>0</v>
      </c>
      <c r="Q37" s="32"/>
      <c r="R37" s="32"/>
      <c r="S37" s="32"/>
      <c r="T37" s="32"/>
      <c r="U37" s="32"/>
    </row>
    <row r="38" spans="1:21" s="9" customFormat="1" ht="12.75">
      <c r="A38" s="25">
        <v>40315</v>
      </c>
      <c r="B38" s="27"/>
      <c r="C38" s="32">
        <f t="shared" si="15"/>
        <v>407</v>
      </c>
      <c r="D38" s="32">
        <f t="shared" si="15"/>
        <v>407</v>
      </c>
      <c r="E38" s="32">
        <f t="shared" si="1"/>
        <v>407</v>
      </c>
      <c r="F38" s="32">
        <f t="shared" si="2"/>
        <v>0</v>
      </c>
      <c r="G38" s="32"/>
      <c r="H38" s="32"/>
      <c r="I38" s="32">
        <f t="shared" si="3"/>
        <v>407</v>
      </c>
      <c r="J38" s="32">
        <v>187</v>
      </c>
      <c r="K38" s="32">
        <v>220</v>
      </c>
      <c r="L38" s="32"/>
      <c r="M38" s="32"/>
      <c r="N38" s="32"/>
      <c r="O38" s="32"/>
      <c r="P38" s="12">
        <f>Q38+R38+S38+U38+T38</f>
        <v>0</v>
      </c>
      <c r="Q38" s="32"/>
      <c r="R38" s="32"/>
      <c r="S38" s="32"/>
      <c r="T38" s="32"/>
      <c r="U38" s="32"/>
    </row>
    <row r="39" spans="1:21" s="9" customFormat="1" ht="12.75">
      <c r="A39" s="25">
        <v>40325</v>
      </c>
      <c r="B39" s="27"/>
      <c r="C39" s="32">
        <f t="shared" si="15"/>
        <v>890</v>
      </c>
      <c r="D39" s="32">
        <f t="shared" si="15"/>
        <v>890</v>
      </c>
      <c r="E39" s="32">
        <f t="shared" si="1"/>
        <v>890</v>
      </c>
      <c r="F39" s="32">
        <f t="shared" si="2"/>
        <v>0</v>
      </c>
      <c r="G39" s="32"/>
      <c r="H39" s="32"/>
      <c r="I39" s="32">
        <f t="shared" si="3"/>
        <v>890</v>
      </c>
      <c r="J39" s="32"/>
      <c r="K39" s="32">
        <v>890</v>
      </c>
      <c r="L39" s="32"/>
      <c r="M39" s="32"/>
      <c r="N39" s="32"/>
      <c r="O39" s="32"/>
      <c r="P39" s="12">
        <f>Q39+R39+S39+U39+T39</f>
        <v>0</v>
      </c>
      <c r="Q39" s="32"/>
      <c r="R39" s="32"/>
      <c r="S39" s="32"/>
      <c r="T39" s="32"/>
      <c r="U39" s="32"/>
    </row>
    <row r="40" spans="1:21" s="9" customFormat="1" ht="12.75" hidden="1">
      <c r="A40" s="25"/>
      <c r="B40" s="27"/>
      <c r="C40" s="32">
        <f t="shared" si="15"/>
        <v>0</v>
      </c>
      <c r="D40" s="32">
        <f t="shared" si="15"/>
        <v>0</v>
      </c>
      <c r="E40" s="32">
        <f t="shared" si="1"/>
        <v>0</v>
      </c>
      <c r="F40" s="32">
        <f t="shared" si="2"/>
        <v>0</v>
      </c>
      <c r="G40" s="32"/>
      <c r="H40" s="32"/>
      <c r="I40" s="32">
        <f t="shared" si="3"/>
        <v>0</v>
      </c>
      <c r="J40" s="32"/>
      <c r="K40" s="32"/>
      <c r="L40" s="32"/>
      <c r="M40" s="32"/>
      <c r="N40" s="32"/>
      <c r="O40" s="32"/>
      <c r="P40" s="32">
        <f>Q40+R40+S40+U40</f>
        <v>0</v>
      </c>
      <c r="Q40" s="32"/>
      <c r="R40" s="32"/>
      <c r="S40" s="32"/>
      <c r="T40" s="32"/>
      <c r="U40" s="32"/>
    </row>
    <row r="41" spans="1:21" s="9" customFormat="1" ht="12.75" hidden="1">
      <c r="A41" s="25"/>
      <c r="B41" s="27"/>
      <c r="C41" s="32">
        <f t="shared" si="15"/>
        <v>0</v>
      </c>
      <c r="D41" s="32">
        <f t="shared" si="15"/>
        <v>0</v>
      </c>
      <c r="E41" s="32">
        <f t="shared" si="1"/>
        <v>0</v>
      </c>
      <c r="F41" s="32">
        <f t="shared" si="2"/>
        <v>0</v>
      </c>
      <c r="G41" s="32"/>
      <c r="H41" s="32"/>
      <c r="I41" s="32">
        <f t="shared" si="3"/>
        <v>0</v>
      </c>
      <c r="J41" s="32"/>
      <c r="K41" s="32"/>
      <c r="L41" s="32"/>
      <c r="M41" s="32"/>
      <c r="N41" s="32"/>
      <c r="O41" s="32"/>
      <c r="P41" s="32">
        <f>Q41+R41+S41+U41</f>
        <v>0</v>
      </c>
      <c r="Q41" s="32"/>
      <c r="R41" s="32"/>
      <c r="S41" s="32"/>
      <c r="T41" s="32"/>
      <c r="U41" s="32"/>
    </row>
    <row r="42" spans="1:21" s="9" customFormat="1" ht="12.75">
      <c r="A42" s="99" t="s">
        <v>52</v>
      </c>
      <c r="B42" s="99"/>
      <c r="C42" s="30">
        <f>SUM(C36:C41)</f>
        <v>44710</v>
      </c>
      <c r="D42" s="31">
        <f aca="true" t="shared" si="16" ref="D42:U42">SUM(D36:D41)</f>
        <v>44710</v>
      </c>
      <c r="E42" s="31">
        <f t="shared" si="16"/>
        <v>44710</v>
      </c>
      <c r="F42" s="31">
        <f t="shared" si="16"/>
        <v>32100</v>
      </c>
      <c r="G42" s="31">
        <f t="shared" si="16"/>
        <v>32100</v>
      </c>
      <c r="H42" s="31">
        <f t="shared" si="16"/>
        <v>11200</v>
      </c>
      <c r="I42" s="31">
        <f t="shared" si="16"/>
        <v>1310</v>
      </c>
      <c r="J42" s="31">
        <f t="shared" si="16"/>
        <v>200</v>
      </c>
      <c r="K42" s="31">
        <f t="shared" si="16"/>
        <v>1110</v>
      </c>
      <c r="L42" s="31">
        <f>SUM(L36:L41)</f>
        <v>0</v>
      </c>
      <c r="M42" s="31">
        <f t="shared" si="16"/>
        <v>0</v>
      </c>
      <c r="N42" s="31">
        <f t="shared" si="16"/>
        <v>0</v>
      </c>
      <c r="O42" s="31">
        <f t="shared" si="16"/>
        <v>0</v>
      </c>
      <c r="P42" s="31">
        <f t="shared" si="16"/>
        <v>100</v>
      </c>
      <c r="Q42" s="31">
        <f t="shared" si="16"/>
        <v>0</v>
      </c>
      <c r="R42" s="31">
        <f t="shared" si="16"/>
        <v>0</v>
      </c>
      <c r="S42" s="31">
        <f t="shared" si="16"/>
        <v>85</v>
      </c>
      <c r="T42" s="31">
        <f>SUM(T36:T41)</f>
        <v>0</v>
      </c>
      <c r="U42" s="31">
        <f t="shared" si="16"/>
        <v>15</v>
      </c>
    </row>
    <row r="43" spans="1:21" s="9" customFormat="1" ht="12.75">
      <c r="A43" s="92" t="s">
        <v>40</v>
      </c>
      <c r="B43" s="93"/>
      <c r="C43" s="21">
        <f>C42+C34</f>
        <v>240507</v>
      </c>
      <c r="D43" s="21">
        <f aca="true" t="shared" si="17" ref="D43:U43">D42+D34</f>
        <v>240507</v>
      </c>
      <c r="E43" s="21">
        <f t="shared" si="17"/>
        <v>240507</v>
      </c>
      <c r="F43" s="21">
        <f t="shared" si="17"/>
        <v>172200</v>
      </c>
      <c r="G43" s="21">
        <f t="shared" si="17"/>
        <v>172200</v>
      </c>
      <c r="H43" s="21">
        <f t="shared" si="17"/>
        <v>59800</v>
      </c>
      <c r="I43" s="21">
        <f t="shared" si="17"/>
        <v>5730</v>
      </c>
      <c r="J43" s="21">
        <f t="shared" si="17"/>
        <v>400</v>
      </c>
      <c r="K43" s="21">
        <f t="shared" si="17"/>
        <v>5330</v>
      </c>
      <c r="L43" s="21">
        <f t="shared" si="17"/>
        <v>0</v>
      </c>
      <c r="M43" s="21">
        <f t="shared" si="17"/>
        <v>0</v>
      </c>
      <c r="N43" s="21">
        <f t="shared" si="17"/>
        <v>0</v>
      </c>
      <c r="O43" s="21">
        <f t="shared" si="17"/>
        <v>0</v>
      </c>
      <c r="P43" s="21">
        <f t="shared" si="17"/>
        <v>2777</v>
      </c>
      <c r="Q43" s="21">
        <f t="shared" si="17"/>
        <v>0</v>
      </c>
      <c r="R43" s="21">
        <f t="shared" si="17"/>
        <v>300</v>
      </c>
      <c r="S43" s="21">
        <f t="shared" si="17"/>
        <v>2397</v>
      </c>
      <c r="T43" s="21">
        <f>T42+T34</f>
        <v>0</v>
      </c>
      <c r="U43" s="21">
        <f t="shared" si="17"/>
        <v>80</v>
      </c>
    </row>
    <row r="44" spans="1:21" s="9" customFormat="1" ht="12.75">
      <c r="A44" s="90" t="s">
        <v>41</v>
      </c>
      <c r="B44" s="91"/>
      <c r="C44" s="29">
        <f>Лист1!$C$30-Лист2!C43</f>
        <v>399409.12</v>
      </c>
      <c r="D44" s="29">
        <f>Лист1!$D$30-Лист2!D43</f>
        <v>399409.12</v>
      </c>
      <c r="E44" s="29">
        <f>Лист1!$E$30-Лист2!E43</f>
        <v>399409.12</v>
      </c>
      <c r="F44" s="29">
        <f>Лист1!$F$30-Лист2!F43</f>
        <v>268800</v>
      </c>
      <c r="G44" s="29">
        <f>Лист1!$G$30-Лист2!G43</f>
        <v>268800</v>
      </c>
      <c r="H44" s="29">
        <f>Лист1!$H$30-Лист2!H43</f>
        <v>98100</v>
      </c>
      <c r="I44" s="29">
        <f>Лист1!$I$30-Лист2!I43</f>
        <v>24284</v>
      </c>
      <c r="J44" s="29">
        <f>Лист1!$J$30-Лист2!J43</f>
        <v>4800</v>
      </c>
      <c r="K44" s="29">
        <f>Лист1!$K$30-Лист2!K43</f>
        <v>19484</v>
      </c>
      <c r="L44" s="29">
        <f>Лист1!$L$30-Лист2!L43</f>
        <v>0</v>
      </c>
      <c r="M44" s="29">
        <f>Лист1!$M$30-Лист2!M43</f>
        <v>0</v>
      </c>
      <c r="N44" s="29">
        <f>Лист1!$N$30-Лист2!N43</f>
        <v>0</v>
      </c>
      <c r="O44" s="29">
        <f>Лист1!$O$30-Лист2!O43</f>
        <v>240</v>
      </c>
      <c r="P44" s="29">
        <f>Лист1!$P$30-Лист2!P43</f>
        <v>7985.120000000001</v>
      </c>
      <c r="Q44" s="29">
        <f>Лист1!$Q$30-Лист2!Q43</f>
        <v>0</v>
      </c>
      <c r="R44" s="29">
        <f>Лист1!$R$30-Лист2!R43</f>
        <v>842.1399999999999</v>
      </c>
      <c r="S44" s="29">
        <f>Лист1!$S$30-Лист2!S43</f>
        <v>3170.3599999999997</v>
      </c>
      <c r="T44" s="29">
        <f>Лист1!$T$30-Лист2!T43</f>
        <v>3897.67</v>
      </c>
      <c r="U44" s="29">
        <f>Лист1!$U$30-Лист2!U43</f>
        <v>74.94999999999999</v>
      </c>
    </row>
    <row r="45" spans="1:21" s="9" customFormat="1" ht="12.75">
      <c r="A45" s="62">
        <v>40337</v>
      </c>
      <c r="B45" s="33"/>
      <c r="C45" s="21">
        <f aca="true" t="shared" si="18" ref="C45:D47">D45</f>
        <v>44450</v>
      </c>
      <c r="D45" s="12">
        <f t="shared" si="18"/>
        <v>44450</v>
      </c>
      <c r="E45" s="12">
        <f>H45+G45+I45+O45+P45</f>
        <v>44450</v>
      </c>
      <c r="F45" s="12">
        <f>G45</f>
        <v>32100</v>
      </c>
      <c r="G45" s="36">
        <v>32100</v>
      </c>
      <c r="H45" s="36">
        <v>11600</v>
      </c>
      <c r="I45" s="32">
        <f>J45+L45+M45+N45+K45</f>
        <v>0</v>
      </c>
      <c r="J45" s="36"/>
      <c r="K45" s="36"/>
      <c r="L45" s="36"/>
      <c r="M45" s="36"/>
      <c r="N45" s="36"/>
      <c r="O45" s="36"/>
      <c r="P45" s="12">
        <f>Q45+R45+S45+U45+T45</f>
        <v>750</v>
      </c>
      <c r="Q45" s="36"/>
      <c r="R45" s="36">
        <v>200</v>
      </c>
      <c r="S45" s="36">
        <v>530</v>
      </c>
      <c r="T45" s="36"/>
      <c r="U45" s="36">
        <v>20</v>
      </c>
    </row>
    <row r="46" spans="1:21" s="9" customFormat="1" ht="12.75">
      <c r="A46" s="62">
        <v>40344</v>
      </c>
      <c r="B46" s="33"/>
      <c r="C46" s="21">
        <f t="shared" si="18"/>
        <v>259</v>
      </c>
      <c r="D46" s="12">
        <f t="shared" si="18"/>
        <v>259</v>
      </c>
      <c r="E46" s="12">
        <f>H46+G46+I46+O46+P46</f>
        <v>259</v>
      </c>
      <c r="F46" s="12">
        <f>G46</f>
        <v>0</v>
      </c>
      <c r="G46" s="36"/>
      <c r="H46" s="36"/>
      <c r="I46" s="32">
        <f>J46+L46+M46+N46+K46</f>
        <v>259</v>
      </c>
      <c r="J46" s="36"/>
      <c r="K46" s="36">
        <v>259</v>
      </c>
      <c r="L46" s="36"/>
      <c r="M46" s="36"/>
      <c r="N46" s="36"/>
      <c r="O46" s="36"/>
      <c r="P46" s="12">
        <f>Q46+R46+S46+U46+T46</f>
        <v>0</v>
      </c>
      <c r="Q46" s="36"/>
      <c r="R46" s="36"/>
      <c r="S46" s="36"/>
      <c r="T46" s="36"/>
      <c r="U46" s="36"/>
    </row>
    <row r="47" spans="1:21" s="9" customFormat="1" ht="12.75">
      <c r="A47" s="62">
        <v>40354</v>
      </c>
      <c r="B47" s="33"/>
      <c r="C47" s="21">
        <f t="shared" si="18"/>
        <v>-342</v>
      </c>
      <c r="D47" s="12">
        <f t="shared" si="18"/>
        <v>-342</v>
      </c>
      <c r="E47" s="12">
        <f>H47+G47+I47+O47+P47</f>
        <v>-342</v>
      </c>
      <c r="F47" s="12">
        <f>G47</f>
        <v>0</v>
      </c>
      <c r="G47" s="36"/>
      <c r="H47" s="36"/>
      <c r="I47" s="32">
        <f>J47+L47+M47+N47+K47</f>
        <v>0</v>
      </c>
      <c r="J47" s="36"/>
      <c r="K47" s="36"/>
      <c r="L47" s="36"/>
      <c r="M47" s="36"/>
      <c r="N47" s="36"/>
      <c r="O47" s="36"/>
      <c r="P47" s="32">
        <f>Q47+R47+S47+U47</f>
        <v>-342</v>
      </c>
      <c r="Q47" s="36"/>
      <c r="R47" s="36"/>
      <c r="S47" s="36">
        <v>-342</v>
      </c>
      <c r="T47" s="36"/>
      <c r="U47" s="36"/>
    </row>
    <row r="48" spans="1:21" s="9" customFormat="1" ht="12.75">
      <c r="A48" s="87" t="s">
        <v>53</v>
      </c>
      <c r="B48" s="87"/>
      <c r="C48" s="35">
        <f>SUM(C45:C47)</f>
        <v>44367</v>
      </c>
      <c r="D48" s="35">
        <f aca="true" t="shared" si="19" ref="D48:U48">SUM(D45:D47)</f>
        <v>44367</v>
      </c>
      <c r="E48" s="35">
        <f t="shared" si="19"/>
        <v>44367</v>
      </c>
      <c r="F48" s="35">
        <f t="shared" si="19"/>
        <v>32100</v>
      </c>
      <c r="G48" s="35">
        <f t="shared" si="19"/>
        <v>32100</v>
      </c>
      <c r="H48" s="35">
        <f t="shared" si="19"/>
        <v>11600</v>
      </c>
      <c r="I48" s="35">
        <f t="shared" si="19"/>
        <v>259</v>
      </c>
      <c r="J48" s="35">
        <f t="shared" si="19"/>
        <v>0</v>
      </c>
      <c r="K48" s="35">
        <f t="shared" si="19"/>
        <v>259</v>
      </c>
      <c r="L48" s="35">
        <f t="shared" si="19"/>
        <v>0</v>
      </c>
      <c r="M48" s="35">
        <f t="shared" si="19"/>
        <v>0</v>
      </c>
      <c r="N48" s="35">
        <f t="shared" si="19"/>
        <v>0</v>
      </c>
      <c r="O48" s="35">
        <f t="shared" si="19"/>
        <v>0</v>
      </c>
      <c r="P48" s="35">
        <f t="shared" si="19"/>
        <v>408</v>
      </c>
      <c r="Q48" s="35">
        <f t="shared" si="19"/>
        <v>0</v>
      </c>
      <c r="R48" s="35">
        <f t="shared" si="19"/>
        <v>200</v>
      </c>
      <c r="S48" s="35">
        <f t="shared" si="19"/>
        <v>188</v>
      </c>
      <c r="T48" s="35">
        <f>SUM(T45:T47)</f>
        <v>0</v>
      </c>
      <c r="U48" s="35">
        <f t="shared" si="19"/>
        <v>20</v>
      </c>
    </row>
    <row r="49" spans="1:21" s="9" customFormat="1" ht="12.75">
      <c r="A49" s="98" t="s">
        <v>40</v>
      </c>
      <c r="B49" s="98"/>
      <c r="C49" s="32">
        <f>C48+C43</f>
        <v>284874</v>
      </c>
      <c r="D49" s="32">
        <f aca="true" t="shared" si="20" ref="D49:U49">D48+D43</f>
        <v>284874</v>
      </c>
      <c r="E49" s="32">
        <f t="shared" si="20"/>
        <v>284874</v>
      </c>
      <c r="F49" s="32">
        <f t="shared" si="20"/>
        <v>204300</v>
      </c>
      <c r="G49" s="32">
        <f t="shared" si="20"/>
        <v>204300</v>
      </c>
      <c r="H49" s="32">
        <f t="shared" si="20"/>
        <v>71400</v>
      </c>
      <c r="I49" s="32">
        <f t="shared" si="20"/>
        <v>5989</v>
      </c>
      <c r="J49" s="32">
        <f t="shared" si="20"/>
        <v>400</v>
      </c>
      <c r="K49" s="32">
        <f t="shared" si="20"/>
        <v>5589</v>
      </c>
      <c r="L49" s="32">
        <f t="shared" si="20"/>
        <v>0</v>
      </c>
      <c r="M49" s="32">
        <f t="shared" si="20"/>
        <v>0</v>
      </c>
      <c r="N49" s="32">
        <f t="shared" si="20"/>
        <v>0</v>
      </c>
      <c r="O49" s="32">
        <f t="shared" si="20"/>
        <v>0</v>
      </c>
      <c r="P49" s="32">
        <f t="shared" si="20"/>
        <v>3185</v>
      </c>
      <c r="Q49" s="32">
        <f t="shared" si="20"/>
        <v>0</v>
      </c>
      <c r="R49" s="32">
        <f t="shared" si="20"/>
        <v>500</v>
      </c>
      <c r="S49" s="32">
        <f t="shared" si="20"/>
        <v>2585</v>
      </c>
      <c r="T49" s="32">
        <f>T48+T43</f>
        <v>0</v>
      </c>
      <c r="U49" s="32">
        <f t="shared" si="20"/>
        <v>100</v>
      </c>
    </row>
    <row r="50" spans="1:21" s="9" customFormat="1" ht="12.75">
      <c r="A50" s="94" t="s">
        <v>41</v>
      </c>
      <c r="B50" s="94"/>
      <c r="C50" s="34">
        <f>Лист1!$C$30-Лист2!C49</f>
        <v>355042.12</v>
      </c>
      <c r="D50" s="34">
        <f>Лист1!$D$30-Лист2!D49</f>
        <v>355042.12</v>
      </c>
      <c r="E50" s="34">
        <f>Лист1!$E$30-Лист2!E49</f>
        <v>355042.12</v>
      </c>
      <c r="F50" s="34">
        <f>Лист1!$F$30-Лист2!F49</f>
        <v>236700</v>
      </c>
      <c r="G50" s="34">
        <f>Лист1!$G$30-Лист2!G49</f>
        <v>236700</v>
      </c>
      <c r="H50" s="34">
        <f>Лист1!$H$30-Лист2!H49</f>
        <v>86500</v>
      </c>
      <c r="I50" s="34">
        <f>Лист1!$I$30-Лист2!I49</f>
        <v>24025</v>
      </c>
      <c r="J50" s="34">
        <f>Лист1!$J$30-Лист2!J49</f>
        <v>4800</v>
      </c>
      <c r="K50" s="34">
        <f>Лист1!$K$30-Лист2!K49</f>
        <v>19225</v>
      </c>
      <c r="L50" s="34">
        <f>Лист1!$L$30-Лист2!L49</f>
        <v>0</v>
      </c>
      <c r="M50" s="34">
        <f>Лист1!$M$30-Лист2!M49</f>
        <v>0</v>
      </c>
      <c r="N50" s="34">
        <f>Лист1!$N$30-Лист2!N49</f>
        <v>0</v>
      </c>
      <c r="O50" s="34">
        <f>Лист1!$O$30-Лист2!O49</f>
        <v>240</v>
      </c>
      <c r="P50" s="34">
        <f>Лист1!$P$30-Лист2!P49</f>
        <v>7577.120000000001</v>
      </c>
      <c r="Q50" s="34">
        <f>Лист1!$Q$30-Лист2!Q49</f>
        <v>0</v>
      </c>
      <c r="R50" s="34">
        <f>Лист1!$R$30-Лист2!R49</f>
        <v>642.1399999999999</v>
      </c>
      <c r="S50" s="34">
        <f>Лист1!$S$30-Лист2!S49</f>
        <v>2982.3599999999997</v>
      </c>
      <c r="T50" s="34">
        <f>Лист1!$T$30-Лист2!T49</f>
        <v>3897.67</v>
      </c>
      <c r="U50" s="34">
        <f>Лист1!$U$30-Лист2!U49</f>
        <v>54.94999999999999</v>
      </c>
    </row>
    <row r="51" spans="1:21" s="9" customFormat="1" ht="12.75">
      <c r="A51" s="63">
        <v>40365</v>
      </c>
      <c r="B51" s="37"/>
      <c r="C51" s="21">
        <f aca="true" t="shared" si="21" ref="C51:D55">D51</f>
        <v>53242</v>
      </c>
      <c r="D51" s="12">
        <f t="shared" si="21"/>
        <v>53242</v>
      </c>
      <c r="E51" s="12">
        <f>H51+G51+I51+O51+P51</f>
        <v>53242</v>
      </c>
      <c r="F51" s="12">
        <f>G51</f>
        <v>38300</v>
      </c>
      <c r="G51" s="36">
        <v>38300</v>
      </c>
      <c r="H51" s="36">
        <v>13800</v>
      </c>
      <c r="I51" s="32">
        <f>J51+L51+M51+N51+K51</f>
        <v>0</v>
      </c>
      <c r="J51" s="36"/>
      <c r="K51" s="36"/>
      <c r="L51" s="36"/>
      <c r="M51" s="36"/>
      <c r="N51" s="36"/>
      <c r="O51" s="36"/>
      <c r="P51" s="12">
        <f>Q51+R51+S51+U51+T51</f>
        <v>1142</v>
      </c>
      <c r="Q51" s="36"/>
      <c r="R51" s="36">
        <v>200</v>
      </c>
      <c r="S51" s="36">
        <v>877</v>
      </c>
      <c r="T51" s="36"/>
      <c r="U51" s="36">
        <v>65</v>
      </c>
    </row>
    <row r="52" spans="1:21" s="9" customFormat="1" ht="12.75">
      <c r="A52" s="63">
        <v>40371</v>
      </c>
      <c r="B52" s="37"/>
      <c r="C52" s="21">
        <f t="shared" si="21"/>
        <v>501</v>
      </c>
      <c r="D52" s="12">
        <f t="shared" si="21"/>
        <v>501</v>
      </c>
      <c r="E52" s="12">
        <f>H52+G52+I52+O52+P52</f>
        <v>501</v>
      </c>
      <c r="F52" s="12">
        <f>G52</f>
        <v>0</v>
      </c>
      <c r="G52" s="36"/>
      <c r="H52" s="36"/>
      <c r="I52" s="32">
        <f>J52+L52+M52+N52+K52</f>
        <v>501</v>
      </c>
      <c r="J52" s="36">
        <v>100</v>
      </c>
      <c r="K52" s="36">
        <v>401</v>
      </c>
      <c r="L52" s="36"/>
      <c r="M52" s="36"/>
      <c r="N52" s="36"/>
      <c r="O52" s="36"/>
      <c r="P52" s="12">
        <f>Q52+R52+S52+U52+T52</f>
        <v>0</v>
      </c>
      <c r="Q52" s="36"/>
      <c r="R52" s="36"/>
      <c r="S52" s="36"/>
      <c r="T52" s="36"/>
      <c r="U52" s="36"/>
    </row>
    <row r="53" spans="1:21" s="9" customFormat="1" ht="12.75">
      <c r="A53" s="63">
        <v>40385</v>
      </c>
      <c r="B53" s="37"/>
      <c r="C53" s="21">
        <f t="shared" si="21"/>
        <v>700</v>
      </c>
      <c r="D53" s="12">
        <f t="shared" si="21"/>
        <v>700</v>
      </c>
      <c r="E53" s="12">
        <f>H53+G53+I53+O53+P53</f>
        <v>700</v>
      </c>
      <c r="F53" s="12">
        <f>G53</f>
        <v>0</v>
      </c>
      <c r="G53" s="36"/>
      <c r="H53" s="36"/>
      <c r="I53" s="32">
        <f>J53+L53+M53+N53+K53</f>
        <v>700</v>
      </c>
      <c r="J53" s="36">
        <v>600</v>
      </c>
      <c r="K53" s="36">
        <v>100</v>
      </c>
      <c r="L53" s="36"/>
      <c r="M53" s="36"/>
      <c r="N53" s="36"/>
      <c r="O53" s="36"/>
      <c r="P53" s="12">
        <f>Q53+R53+S53+U53+T53</f>
        <v>0</v>
      </c>
      <c r="Q53" s="36"/>
      <c r="R53" s="36"/>
      <c r="S53" s="36"/>
      <c r="T53" s="36"/>
      <c r="U53" s="36"/>
    </row>
    <row r="54" spans="1:21" s="9" customFormat="1" ht="12.75" hidden="1">
      <c r="A54" s="38"/>
      <c r="B54" s="37"/>
      <c r="C54" s="21">
        <f t="shared" si="21"/>
        <v>0</v>
      </c>
      <c r="D54" s="12">
        <f t="shared" si="21"/>
        <v>0</v>
      </c>
      <c r="E54" s="12">
        <f>H54+G54+I54+O54+P54</f>
        <v>0</v>
      </c>
      <c r="F54" s="12">
        <f>G54</f>
        <v>0</v>
      </c>
      <c r="G54" s="36"/>
      <c r="H54" s="36"/>
      <c r="I54" s="32">
        <f>J54+L54+M54+N54+K54</f>
        <v>0</v>
      </c>
      <c r="J54" s="36"/>
      <c r="K54" s="36"/>
      <c r="L54" s="36"/>
      <c r="M54" s="36"/>
      <c r="N54" s="36"/>
      <c r="O54" s="36"/>
      <c r="P54" s="12">
        <f>Q54+R54+S54+U54+T54</f>
        <v>0</v>
      </c>
      <c r="Q54" s="36"/>
      <c r="R54" s="36"/>
      <c r="S54" s="36"/>
      <c r="T54" s="36"/>
      <c r="U54" s="36"/>
    </row>
    <row r="55" spans="1:21" s="9" customFormat="1" ht="12.75" hidden="1">
      <c r="A55" s="38"/>
      <c r="B55" s="38"/>
      <c r="C55" s="21">
        <f t="shared" si="21"/>
        <v>0</v>
      </c>
      <c r="D55" s="12">
        <f t="shared" si="21"/>
        <v>0</v>
      </c>
      <c r="E55" s="12">
        <f>H55+G55+I55+O55+P55</f>
        <v>0</v>
      </c>
      <c r="F55" s="12">
        <f>G55</f>
        <v>0</v>
      </c>
      <c r="G55" s="36"/>
      <c r="H55" s="36"/>
      <c r="I55" s="32">
        <f>J55+L55+M55+N55+K55</f>
        <v>0</v>
      </c>
      <c r="J55" s="36"/>
      <c r="K55" s="36"/>
      <c r="L55" s="36"/>
      <c r="M55" s="36"/>
      <c r="N55" s="36"/>
      <c r="O55" s="36"/>
      <c r="P55" s="12">
        <f>Q55+R55+S55+U55+T55</f>
        <v>0</v>
      </c>
      <c r="Q55" s="36"/>
      <c r="R55" s="36"/>
      <c r="S55" s="36"/>
      <c r="T55" s="36"/>
      <c r="U55" s="36"/>
    </row>
    <row r="56" spans="1:21" s="9" customFormat="1" ht="12.75">
      <c r="A56" s="87" t="s">
        <v>54</v>
      </c>
      <c r="B56" s="87"/>
      <c r="C56" s="35">
        <f>SUM(C51:C55)</f>
        <v>54443</v>
      </c>
      <c r="D56" s="35">
        <f aca="true" t="shared" si="22" ref="D56:U56">SUM(D51:D55)</f>
        <v>54443</v>
      </c>
      <c r="E56" s="35">
        <f t="shared" si="22"/>
        <v>54443</v>
      </c>
      <c r="F56" s="35">
        <f t="shared" si="22"/>
        <v>38300</v>
      </c>
      <c r="G56" s="35">
        <f t="shared" si="22"/>
        <v>38300</v>
      </c>
      <c r="H56" s="35">
        <f t="shared" si="22"/>
        <v>13800</v>
      </c>
      <c r="I56" s="35">
        <f t="shared" si="22"/>
        <v>1201</v>
      </c>
      <c r="J56" s="35">
        <f t="shared" si="22"/>
        <v>700</v>
      </c>
      <c r="K56" s="35">
        <f t="shared" si="22"/>
        <v>501</v>
      </c>
      <c r="L56" s="35">
        <f t="shared" si="22"/>
        <v>0</v>
      </c>
      <c r="M56" s="35">
        <f t="shared" si="22"/>
        <v>0</v>
      </c>
      <c r="N56" s="35">
        <f t="shared" si="22"/>
        <v>0</v>
      </c>
      <c r="O56" s="35">
        <f t="shared" si="22"/>
        <v>0</v>
      </c>
      <c r="P56" s="35">
        <f t="shared" si="22"/>
        <v>1142</v>
      </c>
      <c r="Q56" s="35">
        <f t="shared" si="22"/>
        <v>0</v>
      </c>
      <c r="R56" s="35">
        <f t="shared" si="22"/>
        <v>200</v>
      </c>
      <c r="S56" s="35">
        <f t="shared" si="22"/>
        <v>877</v>
      </c>
      <c r="T56" s="35">
        <f>SUM(T51:T55)</f>
        <v>0</v>
      </c>
      <c r="U56" s="35">
        <f t="shared" si="22"/>
        <v>65</v>
      </c>
    </row>
    <row r="57" spans="1:21" s="9" customFormat="1" ht="12.75">
      <c r="A57" s="98" t="s">
        <v>40</v>
      </c>
      <c r="B57" s="98"/>
      <c r="C57" s="32">
        <f>C56+C49</f>
        <v>339317</v>
      </c>
      <c r="D57" s="32">
        <f aca="true" t="shared" si="23" ref="D57:U57">D56+D49</f>
        <v>339317</v>
      </c>
      <c r="E57" s="32">
        <f t="shared" si="23"/>
        <v>339317</v>
      </c>
      <c r="F57" s="32">
        <f t="shared" si="23"/>
        <v>242600</v>
      </c>
      <c r="G57" s="32">
        <f t="shared" si="23"/>
        <v>242600</v>
      </c>
      <c r="H57" s="32">
        <f t="shared" si="23"/>
        <v>85200</v>
      </c>
      <c r="I57" s="32">
        <f t="shared" si="23"/>
        <v>7190</v>
      </c>
      <c r="J57" s="32">
        <f t="shared" si="23"/>
        <v>1100</v>
      </c>
      <c r="K57" s="32">
        <f t="shared" si="23"/>
        <v>6090</v>
      </c>
      <c r="L57" s="32">
        <f t="shared" si="23"/>
        <v>0</v>
      </c>
      <c r="M57" s="32">
        <f t="shared" si="23"/>
        <v>0</v>
      </c>
      <c r="N57" s="32">
        <f t="shared" si="23"/>
        <v>0</v>
      </c>
      <c r="O57" s="32">
        <f t="shared" si="23"/>
        <v>0</v>
      </c>
      <c r="P57" s="32">
        <f t="shared" si="23"/>
        <v>4327</v>
      </c>
      <c r="Q57" s="32">
        <f t="shared" si="23"/>
        <v>0</v>
      </c>
      <c r="R57" s="32">
        <f t="shared" si="23"/>
        <v>700</v>
      </c>
      <c r="S57" s="32">
        <f t="shared" si="23"/>
        <v>3462</v>
      </c>
      <c r="T57" s="32">
        <f>T56+T49</f>
        <v>0</v>
      </c>
      <c r="U57" s="32">
        <f t="shared" si="23"/>
        <v>165</v>
      </c>
    </row>
    <row r="58" spans="1:21" s="9" customFormat="1" ht="12.75">
      <c r="A58" s="94" t="s">
        <v>41</v>
      </c>
      <c r="B58" s="94"/>
      <c r="C58" s="34">
        <f>Лист1!$C$30-Лист2!C57</f>
        <v>300599.12</v>
      </c>
      <c r="D58" s="34">
        <f>Лист1!$D$30-Лист2!D57</f>
        <v>300599.12</v>
      </c>
      <c r="E58" s="34">
        <f>Лист1!$E$30-Лист2!E57</f>
        <v>300599.12</v>
      </c>
      <c r="F58" s="34">
        <f>Лист1!$F$30-Лист2!F57</f>
        <v>198400</v>
      </c>
      <c r="G58" s="34">
        <f>Лист1!$G$30-Лист2!G57</f>
        <v>198400</v>
      </c>
      <c r="H58" s="34">
        <f>Лист1!$H$30-Лист2!H57</f>
        <v>72700</v>
      </c>
      <c r="I58" s="34">
        <f>Лист1!$I$30-Лист2!I57</f>
        <v>22824</v>
      </c>
      <c r="J58" s="34">
        <f>Лист1!$J$30-Лист2!J57</f>
        <v>4100</v>
      </c>
      <c r="K58" s="34">
        <f>Лист1!$K$30-Лист2!K57</f>
        <v>18724</v>
      </c>
      <c r="L58" s="34">
        <f>Лист1!$L$30-Лист2!L57</f>
        <v>0</v>
      </c>
      <c r="M58" s="34">
        <f>Лист1!$M$30-Лист2!M57</f>
        <v>0</v>
      </c>
      <c r="N58" s="34">
        <f>Лист1!$N$30-Лист2!N57</f>
        <v>0</v>
      </c>
      <c r="O58" s="34">
        <f>Лист1!$O$30-Лист2!O57</f>
        <v>240</v>
      </c>
      <c r="P58" s="34">
        <f>Лист1!$P$30-Лист2!P57</f>
        <v>6435.120000000001</v>
      </c>
      <c r="Q58" s="34">
        <f>Лист1!$Q$30-Лист2!Q57</f>
        <v>0</v>
      </c>
      <c r="R58" s="34">
        <f>Лист1!$R$30-Лист2!R57</f>
        <v>442.1399999999999</v>
      </c>
      <c r="S58" s="34">
        <f>Лист1!$S$30-Лист2!S57</f>
        <v>2105.3599999999997</v>
      </c>
      <c r="T58" s="34">
        <f>Лист1!$T$30-Лист2!T57</f>
        <v>3897.67</v>
      </c>
      <c r="U58" s="34">
        <f>Лист1!$U$30-Лист2!U57</f>
        <v>-10.050000000000011</v>
      </c>
    </row>
    <row r="59" spans="1:21" s="9" customFormat="1" ht="12.75">
      <c r="A59" s="63">
        <v>40394</v>
      </c>
      <c r="B59" s="39"/>
      <c r="C59" s="21">
        <f aca="true" t="shared" si="24" ref="C59:D64">D59</f>
        <v>54800</v>
      </c>
      <c r="D59" s="12">
        <f t="shared" si="24"/>
        <v>54800</v>
      </c>
      <c r="E59" s="12">
        <f aca="true" t="shared" si="25" ref="E59:E64">H59+G59+I59+O59+P59</f>
        <v>54800</v>
      </c>
      <c r="F59" s="12">
        <f aca="true" t="shared" si="26" ref="F59:F64">G59</f>
        <v>39700</v>
      </c>
      <c r="G59" s="36">
        <v>39700</v>
      </c>
      <c r="H59" s="36">
        <v>14300</v>
      </c>
      <c r="I59" s="32">
        <f aca="true" t="shared" si="27" ref="I59:I64">J59+L59+M59+N59+K59</f>
        <v>0</v>
      </c>
      <c r="J59" s="36"/>
      <c r="K59" s="36"/>
      <c r="L59" s="36"/>
      <c r="M59" s="36"/>
      <c r="N59" s="36"/>
      <c r="O59" s="36"/>
      <c r="P59" s="32">
        <f>Q59+R59+S59+U59+T59</f>
        <v>800</v>
      </c>
      <c r="Q59" s="36"/>
      <c r="R59" s="36"/>
      <c r="S59" s="36"/>
      <c r="T59" s="36">
        <v>800</v>
      </c>
      <c r="U59" s="36"/>
    </row>
    <row r="60" spans="1:21" s="9" customFormat="1" ht="12.75">
      <c r="A60" s="63">
        <v>40400</v>
      </c>
      <c r="B60" s="39"/>
      <c r="C60" s="21">
        <f t="shared" si="24"/>
        <v>600</v>
      </c>
      <c r="D60" s="12">
        <f t="shared" si="24"/>
        <v>600</v>
      </c>
      <c r="E60" s="12">
        <f t="shared" si="25"/>
        <v>600</v>
      </c>
      <c r="F60" s="12">
        <f t="shared" si="26"/>
        <v>0</v>
      </c>
      <c r="G60" s="36"/>
      <c r="H60" s="36"/>
      <c r="I60" s="32">
        <f t="shared" si="27"/>
        <v>600</v>
      </c>
      <c r="J60" s="36">
        <v>500</v>
      </c>
      <c r="K60" s="36">
        <v>100</v>
      </c>
      <c r="L60" s="36"/>
      <c r="M60" s="36"/>
      <c r="N60" s="36"/>
      <c r="O60" s="36"/>
      <c r="P60" s="32">
        <f>Q60+R60+S60+U60+T60</f>
        <v>0</v>
      </c>
      <c r="Q60" s="36"/>
      <c r="R60" s="36"/>
      <c r="S60" s="36"/>
      <c r="T60" s="36"/>
      <c r="U60" s="36"/>
    </row>
    <row r="61" spans="1:21" s="9" customFormat="1" ht="12.75" hidden="1">
      <c r="A61" s="63"/>
      <c r="B61" s="39"/>
      <c r="C61" s="21">
        <f t="shared" si="24"/>
        <v>0</v>
      </c>
      <c r="D61" s="12">
        <f t="shared" si="24"/>
        <v>0</v>
      </c>
      <c r="E61" s="12">
        <f t="shared" si="25"/>
        <v>0</v>
      </c>
      <c r="F61" s="12">
        <f t="shared" si="26"/>
        <v>0</v>
      </c>
      <c r="G61" s="36"/>
      <c r="H61" s="36"/>
      <c r="I61" s="32">
        <f t="shared" si="27"/>
        <v>0</v>
      </c>
      <c r="J61" s="36"/>
      <c r="K61" s="36"/>
      <c r="L61" s="36"/>
      <c r="M61" s="36"/>
      <c r="N61" s="36"/>
      <c r="O61" s="36"/>
      <c r="P61" s="32">
        <f>Q61+R61+S61+U61+T61</f>
        <v>0</v>
      </c>
      <c r="Q61" s="36"/>
      <c r="R61" s="36"/>
      <c r="S61" s="36"/>
      <c r="T61" s="36"/>
      <c r="U61" s="36"/>
    </row>
    <row r="62" spans="1:21" s="9" customFormat="1" ht="12.75" hidden="1">
      <c r="A62" s="63"/>
      <c r="B62" s="39"/>
      <c r="C62" s="21">
        <f t="shared" si="24"/>
        <v>0</v>
      </c>
      <c r="D62" s="12">
        <f t="shared" si="24"/>
        <v>0</v>
      </c>
      <c r="E62" s="12">
        <f t="shared" si="25"/>
        <v>0</v>
      </c>
      <c r="F62" s="12">
        <f t="shared" si="26"/>
        <v>0</v>
      </c>
      <c r="G62" s="36"/>
      <c r="H62" s="36"/>
      <c r="I62" s="32">
        <f t="shared" si="27"/>
        <v>0</v>
      </c>
      <c r="J62" s="36"/>
      <c r="K62" s="36"/>
      <c r="L62" s="36"/>
      <c r="M62" s="36"/>
      <c r="N62" s="36"/>
      <c r="O62" s="36"/>
      <c r="P62" s="32">
        <f>Q62+R62+S62+U62+T62</f>
        <v>0</v>
      </c>
      <c r="Q62" s="36"/>
      <c r="R62" s="36"/>
      <c r="S62" s="36"/>
      <c r="T62" s="36"/>
      <c r="U62" s="36"/>
    </row>
    <row r="63" spans="1:21" s="9" customFormat="1" ht="12.75" hidden="1">
      <c r="A63" s="63"/>
      <c r="B63" s="39"/>
      <c r="C63" s="21">
        <f t="shared" si="24"/>
        <v>0</v>
      </c>
      <c r="D63" s="12">
        <f t="shared" si="24"/>
        <v>0</v>
      </c>
      <c r="E63" s="12">
        <f t="shared" si="25"/>
        <v>0</v>
      </c>
      <c r="F63" s="12">
        <f t="shared" si="26"/>
        <v>0</v>
      </c>
      <c r="G63" s="36"/>
      <c r="H63" s="36"/>
      <c r="I63" s="32">
        <f t="shared" si="27"/>
        <v>0</v>
      </c>
      <c r="J63" s="36"/>
      <c r="K63" s="36"/>
      <c r="L63" s="36"/>
      <c r="M63" s="36"/>
      <c r="N63" s="36"/>
      <c r="O63" s="36"/>
      <c r="P63" s="32">
        <f>Q63+R63+S63+U63+T63</f>
        <v>0</v>
      </c>
      <c r="Q63" s="36"/>
      <c r="R63" s="36"/>
      <c r="S63" s="36"/>
      <c r="T63" s="36"/>
      <c r="U63" s="36"/>
    </row>
    <row r="64" spans="1:21" s="9" customFormat="1" ht="12.75" hidden="1">
      <c r="A64" s="39"/>
      <c r="B64" s="39"/>
      <c r="C64" s="21">
        <f t="shared" si="24"/>
        <v>0</v>
      </c>
      <c r="D64" s="12">
        <f t="shared" si="24"/>
        <v>0</v>
      </c>
      <c r="E64" s="12">
        <f t="shared" si="25"/>
        <v>0</v>
      </c>
      <c r="F64" s="12">
        <f t="shared" si="26"/>
        <v>0</v>
      </c>
      <c r="G64" s="36"/>
      <c r="H64" s="36"/>
      <c r="I64" s="32">
        <f t="shared" si="27"/>
        <v>0</v>
      </c>
      <c r="J64" s="36"/>
      <c r="K64" s="36"/>
      <c r="L64" s="36"/>
      <c r="M64" s="36"/>
      <c r="N64" s="36"/>
      <c r="O64" s="36"/>
      <c r="P64" s="32">
        <f>Q64+R64+S64+U64</f>
        <v>0</v>
      </c>
      <c r="Q64" s="36"/>
      <c r="R64" s="36"/>
      <c r="S64" s="36"/>
      <c r="T64" s="36"/>
      <c r="U64" s="36"/>
    </row>
    <row r="65" spans="1:21" s="9" customFormat="1" ht="12.75">
      <c r="A65" s="87" t="s">
        <v>55</v>
      </c>
      <c r="B65" s="87"/>
      <c r="C65" s="35">
        <f>SUM(C59:C64)</f>
        <v>55400</v>
      </c>
      <c r="D65" s="35">
        <f aca="true" t="shared" si="28" ref="D65:U65">SUM(D59:D64)</f>
        <v>55400</v>
      </c>
      <c r="E65" s="35">
        <f t="shared" si="28"/>
        <v>55400</v>
      </c>
      <c r="F65" s="35">
        <f t="shared" si="28"/>
        <v>39700</v>
      </c>
      <c r="G65" s="35">
        <f t="shared" si="28"/>
        <v>39700</v>
      </c>
      <c r="H65" s="35">
        <f t="shared" si="28"/>
        <v>14300</v>
      </c>
      <c r="I65" s="35">
        <f t="shared" si="28"/>
        <v>600</v>
      </c>
      <c r="J65" s="35">
        <f t="shared" si="28"/>
        <v>500</v>
      </c>
      <c r="K65" s="35">
        <f t="shared" si="28"/>
        <v>100</v>
      </c>
      <c r="L65" s="35">
        <f t="shared" si="28"/>
        <v>0</v>
      </c>
      <c r="M65" s="35">
        <f t="shared" si="28"/>
        <v>0</v>
      </c>
      <c r="N65" s="35">
        <f>SUM(N59:N64)</f>
        <v>0</v>
      </c>
      <c r="O65" s="35">
        <f>SUM(O59:O64)</f>
        <v>0</v>
      </c>
      <c r="P65" s="35">
        <f t="shared" si="28"/>
        <v>800</v>
      </c>
      <c r="Q65" s="35">
        <f t="shared" si="28"/>
        <v>0</v>
      </c>
      <c r="R65" s="35">
        <f t="shared" si="28"/>
        <v>0</v>
      </c>
      <c r="S65" s="35">
        <f t="shared" si="28"/>
        <v>0</v>
      </c>
      <c r="T65" s="35">
        <f>SUM(T59:T64)</f>
        <v>800</v>
      </c>
      <c r="U65" s="35">
        <f t="shared" si="28"/>
        <v>0</v>
      </c>
    </row>
    <row r="66" spans="1:21" s="9" customFormat="1" ht="12.75">
      <c r="A66" s="98" t="s">
        <v>40</v>
      </c>
      <c r="B66" s="98"/>
      <c r="C66" s="32">
        <f>C65+C57</f>
        <v>394717</v>
      </c>
      <c r="D66" s="32">
        <f aca="true" t="shared" si="29" ref="D66:U66">D65+D57</f>
        <v>394717</v>
      </c>
      <c r="E66" s="32">
        <f t="shared" si="29"/>
        <v>394717</v>
      </c>
      <c r="F66" s="32">
        <f t="shared" si="29"/>
        <v>282300</v>
      </c>
      <c r="G66" s="32">
        <f t="shared" si="29"/>
        <v>282300</v>
      </c>
      <c r="H66" s="32">
        <f t="shared" si="29"/>
        <v>99500</v>
      </c>
      <c r="I66" s="32">
        <f t="shared" si="29"/>
        <v>7790</v>
      </c>
      <c r="J66" s="32">
        <f t="shared" si="29"/>
        <v>1600</v>
      </c>
      <c r="K66" s="32">
        <f t="shared" si="29"/>
        <v>6190</v>
      </c>
      <c r="L66" s="32">
        <f t="shared" si="29"/>
        <v>0</v>
      </c>
      <c r="M66" s="32">
        <f t="shared" si="29"/>
        <v>0</v>
      </c>
      <c r="N66" s="32">
        <f t="shared" si="29"/>
        <v>0</v>
      </c>
      <c r="O66" s="32">
        <f t="shared" si="29"/>
        <v>0</v>
      </c>
      <c r="P66" s="32">
        <f>P65+P57</f>
        <v>5127</v>
      </c>
      <c r="Q66" s="32">
        <f t="shared" si="29"/>
        <v>0</v>
      </c>
      <c r="R66" s="32">
        <f t="shared" si="29"/>
        <v>700</v>
      </c>
      <c r="S66" s="32">
        <f t="shared" si="29"/>
        <v>3462</v>
      </c>
      <c r="T66" s="32">
        <f>T65+T57</f>
        <v>800</v>
      </c>
      <c r="U66" s="32">
        <f t="shared" si="29"/>
        <v>165</v>
      </c>
    </row>
    <row r="67" spans="1:21" s="9" customFormat="1" ht="12.75">
      <c r="A67" s="94" t="s">
        <v>41</v>
      </c>
      <c r="B67" s="94"/>
      <c r="C67" s="34">
        <f>Лист1!$C$30-Лист2!C66</f>
        <v>245199.12</v>
      </c>
      <c r="D67" s="34">
        <f>Лист1!$D$30-Лист2!D66</f>
        <v>245199.12</v>
      </c>
      <c r="E67" s="34">
        <f>Лист1!$E$30-Лист2!E66</f>
        <v>245199.12</v>
      </c>
      <c r="F67" s="34">
        <f>Лист1!$F$30-Лист2!F66</f>
        <v>158700</v>
      </c>
      <c r="G67" s="34">
        <f>Лист1!$G$30-Лист2!G66</f>
        <v>158700</v>
      </c>
      <c r="H67" s="34">
        <f>Лист1!$H$30-Лист2!H66</f>
        <v>58400</v>
      </c>
      <c r="I67" s="34">
        <f>Лист1!$I$30-Лист2!I66</f>
        <v>22224</v>
      </c>
      <c r="J67" s="34">
        <f>Лист1!$J$30-Лист2!J66</f>
        <v>3600</v>
      </c>
      <c r="K67" s="34">
        <f>Лист1!$K$30-Лист2!K66</f>
        <v>18624</v>
      </c>
      <c r="L67" s="34">
        <f>Лист1!$L$30-Лист2!L66</f>
        <v>0</v>
      </c>
      <c r="M67" s="34">
        <f>Лист1!$M$30-Лист2!M66</f>
        <v>0</v>
      </c>
      <c r="N67" s="34">
        <f>Лист1!$N$30-Лист2!N66</f>
        <v>0</v>
      </c>
      <c r="O67" s="34">
        <f>Лист1!$O$30-Лист2!O66</f>
        <v>240</v>
      </c>
      <c r="P67" s="34">
        <f>Лист1!$P$30-Лист2!P66</f>
        <v>5635.120000000001</v>
      </c>
      <c r="Q67" s="34">
        <f>Лист1!$Q$30-Лист2!Q66</f>
        <v>0</v>
      </c>
      <c r="R67" s="34">
        <f>Лист1!$R$30-Лист2!R66</f>
        <v>442.1399999999999</v>
      </c>
      <c r="S67" s="34">
        <f>Лист1!$S$30-Лист2!S66</f>
        <v>2105.3599999999997</v>
      </c>
      <c r="T67" s="34">
        <f>Лист1!$T$30-Лист2!T66</f>
        <v>3097.67</v>
      </c>
      <c r="U67" s="34">
        <f>Лист1!$U$30-Лист2!U66</f>
        <v>-10.050000000000011</v>
      </c>
    </row>
    <row r="68" spans="1:21" s="9" customFormat="1" ht="12.75">
      <c r="A68" s="63">
        <v>40427</v>
      </c>
      <c r="B68" s="39"/>
      <c r="C68" s="21">
        <f aca="true" t="shared" si="30" ref="C68:D75">D68</f>
        <v>55200</v>
      </c>
      <c r="D68" s="12">
        <f t="shared" si="30"/>
        <v>55200</v>
      </c>
      <c r="E68" s="12">
        <f aca="true" t="shared" si="31" ref="E68:E75">H68+G68+I68+O68+P68</f>
        <v>55200</v>
      </c>
      <c r="F68" s="12">
        <f aca="true" t="shared" si="32" ref="F68:F75">G68</f>
        <v>38500</v>
      </c>
      <c r="G68" s="36">
        <v>38500</v>
      </c>
      <c r="H68" s="36">
        <v>15900</v>
      </c>
      <c r="I68" s="32">
        <f aca="true" t="shared" si="33" ref="I68:I75">J68+L68+M68+N68+K68</f>
        <v>0</v>
      </c>
      <c r="J68" s="36"/>
      <c r="K68" s="36"/>
      <c r="L68" s="36"/>
      <c r="M68" s="36"/>
      <c r="N68" s="36"/>
      <c r="O68" s="36"/>
      <c r="P68" s="32">
        <f>Q68+R68+S68+U68+T68</f>
        <v>800</v>
      </c>
      <c r="Q68" s="36"/>
      <c r="R68" s="36">
        <v>100</v>
      </c>
      <c r="S68" s="36"/>
      <c r="T68" s="36">
        <v>700</v>
      </c>
      <c r="U68" s="36"/>
    </row>
    <row r="69" spans="1:21" s="9" customFormat="1" ht="12.75">
      <c r="A69" s="63">
        <v>40444</v>
      </c>
      <c r="B69" s="40"/>
      <c r="C69" s="21">
        <f t="shared" si="30"/>
        <v>200</v>
      </c>
      <c r="D69" s="12">
        <f t="shared" si="30"/>
        <v>200</v>
      </c>
      <c r="E69" s="12">
        <f t="shared" si="31"/>
        <v>200</v>
      </c>
      <c r="F69" s="12">
        <f t="shared" si="32"/>
        <v>0</v>
      </c>
      <c r="G69" s="36"/>
      <c r="H69" s="36"/>
      <c r="I69" s="32">
        <f t="shared" si="33"/>
        <v>200</v>
      </c>
      <c r="J69" s="36"/>
      <c r="K69" s="36">
        <v>200</v>
      </c>
      <c r="L69" s="36"/>
      <c r="M69" s="36"/>
      <c r="N69" s="36"/>
      <c r="O69" s="36"/>
      <c r="P69" s="32">
        <f>Q69+R69+S69+U69+T69</f>
        <v>0</v>
      </c>
      <c r="Q69" s="36"/>
      <c r="R69" s="36"/>
      <c r="S69" s="36"/>
      <c r="T69" s="36"/>
      <c r="U69" s="34"/>
    </row>
    <row r="70" spans="1:21" s="9" customFormat="1" ht="12.75" hidden="1">
      <c r="A70" s="42"/>
      <c r="B70" s="41"/>
      <c r="C70" s="21">
        <f aca="true" t="shared" si="34" ref="C70:D72">D70</f>
        <v>0</v>
      </c>
      <c r="D70" s="12">
        <f t="shared" si="34"/>
        <v>0</v>
      </c>
      <c r="E70" s="12">
        <f>H70+G70+I70+O70+P70</f>
        <v>0</v>
      </c>
      <c r="F70" s="12">
        <f t="shared" si="32"/>
        <v>0</v>
      </c>
      <c r="G70" s="36"/>
      <c r="H70" s="36"/>
      <c r="I70" s="32">
        <f>J70+L70+M70+N70+K70</f>
        <v>0</v>
      </c>
      <c r="J70" s="36"/>
      <c r="K70" s="36"/>
      <c r="L70" s="36"/>
      <c r="M70" s="36"/>
      <c r="N70" s="36"/>
      <c r="O70" s="36"/>
      <c r="P70" s="32">
        <f>Q70+R70+S70+U70</f>
        <v>0</v>
      </c>
      <c r="Q70" s="36"/>
      <c r="R70" s="36"/>
      <c r="S70" s="36"/>
      <c r="T70" s="36"/>
      <c r="U70" s="34"/>
    </row>
    <row r="71" spans="1:21" s="9" customFormat="1" ht="12.75" hidden="1">
      <c r="A71" s="42"/>
      <c r="B71" s="41"/>
      <c r="C71" s="21">
        <f t="shared" si="34"/>
        <v>0</v>
      </c>
      <c r="D71" s="12">
        <f t="shared" si="34"/>
        <v>0</v>
      </c>
      <c r="E71" s="12">
        <f>H71+G71+I71+O71+P71</f>
        <v>0</v>
      </c>
      <c r="F71" s="12">
        <f t="shared" si="32"/>
        <v>0</v>
      </c>
      <c r="G71" s="36"/>
      <c r="H71" s="36"/>
      <c r="I71" s="32">
        <f>J71+L71+M71+N71+K71</f>
        <v>0</v>
      </c>
      <c r="J71" s="36"/>
      <c r="K71" s="36"/>
      <c r="L71" s="36"/>
      <c r="M71" s="36"/>
      <c r="N71" s="36"/>
      <c r="O71" s="36"/>
      <c r="P71" s="32">
        <f>Q71+R71+S71+U71</f>
        <v>0</v>
      </c>
      <c r="Q71" s="36"/>
      <c r="R71" s="36"/>
      <c r="S71" s="36"/>
      <c r="T71" s="36"/>
      <c r="U71" s="34"/>
    </row>
    <row r="72" spans="1:21" s="9" customFormat="1" ht="12.75" hidden="1">
      <c r="A72" s="42"/>
      <c r="B72" s="41"/>
      <c r="C72" s="21">
        <f t="shared" si="34"/>
        <v>0</v>
      </c>
      <c r="D72" s="12">
        <f t="shared" si="34"/>
        <v>0</v>
      </c>
      <c r="E72" s="12">
        <f>H72+G72+I72+O72+P72</f>
        <v>0</v>
      </c>
      <c r="F72" s="12">
        <f t="shared" si="32"/>
        <v>0</v>
      </c>
      <c r="G72" s="36"/>
      <c r="H72" s="36"/>
      <c r="I72" s="32">
        <f>J72+L72+M72+N72+K72</f>
        <v>0</v>
      </c>
      <c r="J72" s="36"/>
      <c r="K72" s="36"/>
      <c r="L72" s="36"/>
      <c r="M72" s="36"/>
      <c r="N72" s="36"/>
      <c r="O72" s="36"/>
      <c r="P72" s="32">
        <f>Q72+R72+S72+U72</f>
        <v>0</v>
      </c>
      <c r="Q72" s="36"/>
      <c r="R72" s="36"/>
      <c r="S72" s="36"/>
      <c r="T72" s="36"/>
      <c r="U72" s="34"/>
    </row>
    <row r="73" spans="1:21" s="9" customFormat="1" ht="12.75" hidden="1">
      <c r="A73" s="42"/>
      <c r="B73" s="40"/>
      <c r="C73" s="21">
        <f t="shared" si="30"/>
        <v>0</v>
      </c>
      <c r="D73" s="12">
        <f t="shared" si="30"/>
        <v>0</v>
      </c>
      <c r="E73" s="12">
        <f t="shared" si="31"/>
        <v>0</v>
      </c>
      <c r="F73" s="12">
        <f t="shared" si="32"/>
        <v>0</v>
      </c>
      <c r="G73" s="36"/>
      <c r="H73" s="36"/>
      <c r="I73" s="32">
        <f t="shared" si="33"/>
        <v>0</v>
      </c>
      <c r="J73" s="36"/>
      <c r="K73" s="36"/>
      <c r="L73" s="36"/>
      <c r="M73" s="36"/>
      <c r="N73" s="36"/>
      <c r="O73" s="36"/>
      <c r="P73" s="32">
        <f>Q73+R73+S73+U73</f>
        <v>0</v>
      </c>
      <c r="Q73" s="36"/>
      <c r="R73" s="36"/>
      <c r="S73" s="36"/>
      <c r="T73" s="36"/>
      <c r="U73" s="34"/>
    </row>
    <row r="74" spans="1:21" s="9" customFormat="1" ht="12.75" hidden="1">
      <c r="A74" s="42"/>
      <c r="B74" s="40"/>
      <c r="C74" s="21">
        <f t="shared" si="30"/>
        <v>0</v>
      </c>
      <c r="D74" s="12">
        <f t="shared" si="30"/>
        <v>0</v>
      </c>
      <c r="E74" s="12">
        <f t="shared" si="31"/>
        <v>0</v>
      </c>
      <c r="F74" s="12">
        <f t="shared" si="32"/>
        <v>0</v>
      </c>
      <c r="G74" s="36"/>
      <c r="H74" s="36"/>
      <c r="I74" s="32">
        <f t="shared" si="33"/>
        <v>0</v>
      </c>
      <c r="J74" s="36"/>
      <c r="K74" s="36"/>
      <c r="L74" s="36"/>
      <c r="M74" s="36"/>
      <c r="N74" s="36"/>
      <c r="O74" s="36"/>
      <c r="P74" s="32">
        <f>Q74+R74+S74+U74</f>
        <v>0</v>
      </c>
      <c r="Q74" s="36"/>
      <c r="R74" s="36"/>
      <c r="S74" s="36"/>
      <c r="T74" s="36"/>
      <c r="U74" s="34"/>
    </row>
    <row r="75" spans="1:21" s="9" customFormat="1" ht="12.75" hidden="1">
      <c r="A75" s="63"/>
      <c r="B75" s="39"/>
      <c r="C75" s="21">
        <f t="shared" si="30"/>
        <v>0</v>
      </c>
      <c r="D75" s="12">
        <f t="shared" si="30"/>
        <v>0</v>
      </c>
      <c r="E75" s="12">
        <f t="shared" si="31"/>
        <v>0</v>
      </c>
      <c r="F75" s="12">
        <f t="shared" si="32"/>
        <v>0</v>
      </c>
      <c r="G75" s="36"/>
      <c r="H75" s="36"/>
      <c r="I75" s="32">
        <f t="shared" si="33"/>
        <v>0</v>
      </c>
      <c r="J75" s="36"/>
      <c r="K75" s="36"/>
      <c r="L75" s="36"/>
      <c r="M75" s="36"/>
      <c r="N75" s="36"/>
      <c r="O75" s="36"/>
      <c r="P75" s="32">
        <f>Q75+R75+S75+U75+T75</f>
        <v>0</v>
      </c>
      <c r="Q75" s="36"/>
      <c r="R75" s="36"/>
      <c r="S75" s="36"/>
      <c r="T75" s="36"/>
      <c r="U75" s="34"/>
    </row>
    <row r="76" spans="1:21" s="9" customFormat="1" ht="12.75">
      <c r="A76" s="87" t="s">
        <v>56</v>
      </c>
      <c r="B76" s="87"/>
      <c r="C76" s="35">
        <f>SUM(C68:C75)</f>
        <v>55400</v>
      </c>
      <c r="D76" s="35">
        <f aca="true" t="shared" si="35" ref="D76:U76">SUM(D68:D75)</f>
        <v>55400</v>
      </c>
      <c r="E76" s="35">
        <f t="shared" si="35"/>
        <v>55400</v>
      </c>
      <c r="F76" s="35">
        <f t="shared" si="35"/>
        <v>38500</v>
      </c>
      <c r="G76" s="35">
        <f t="shared" si="35"/>
        <v>38500</v>
      </c>
      <c r="H76" s="35">
        <f t="shared" si="35"/>
        <v>15900</v>
      </c>
      <c r="I76" s="35">
        <f>SUM(I68:I75)</f>
        <v>200</v>
      </c>
      <c r="J76" s="35">
        <f t="shared" si="35"/>
        <v>0</v>
      </c>
      <c r="K76" s="35">
        <f t="shared" si="35"/>
        <v>200</v>
      </c>
      <c r="L76" s="35">
        <f t="shared" si="35"/>
        <v>0</v>
      </c>
      <c r="M76" s="35">
        <f t="shared" si="35"/>
        <v>0</v>
      </c>
      <c r="N76" s="35">
        <f>SUM(N68:N75)</f>
        <v>0</v>
      </c>
      <c r="O76" s="35">
        <f t="shared" si="35"/>
        <v>0</v>
      </c>
      <c r="P76" s="35">
        <f t="shared" si="35"/>
        <v>800</v>
      </c>
      <c r="Q76" s="35">
        <f t="shared" si="35"/>
        <v>0</v>
      </c>
      <c r="R76" s="35">
        <f t="shared" si="35"/>
        <v>100</v>
      </c>
      <c r="S76" s="35">
        <f t="shared" si="35"/>
        <v>0</v>
      </c>
      <c r="T76" s="35">
        <f>SUM(T68:T75)</f>
        <v>700</v>
      </c>
      <c r="U76" s="35">
        <f t="shared" si="35"/>
        <v>0</v>
      </c>
    </row>
    <row r="77" spans="1:21" s="9" customFormat="1" ht="12.75">
      <c r="A77" s="98" t="s">
        <v>40</v>
      </c>
      <c r="B77" s="98"/>
      <c r="C77" s="32">
        <f>C76+C66</f>
        <v>450117</v>
      </c>
      <c r="D77" s="32">
        <f aca="true" t="shared" si="36" ref="D77:U77">D76+D66</f>
        <v>450117</v>
      </c>
      <c r="E77" s="32">
        <f t="shared" si="36"/>
        <v>450117</v>
      </c>
      <c r="F77" s="32">
        <f t="shared" si="36"/>
        <v>320800</v>
      </c>
      <c r="G77" s="32">
        <f t="shared" si="36"/>
        <v>320800</v>
      </c>
      <c r="H77" s="32">
        <f t="shared" si="36"/>
        <v>115400</v>
      </c>
      <c r="I77" s="32">
        <f t="shared" si="36"/>
        <v>7990</v>
      </c>
      <c r="J77" s="32">
        <f t="shared" si="36"/>
        <v>1600</v>
      </c>
      <c r="K77" s="32">
        <f t="shared" si="36"/>
        <v>6390</v>
      </c>
      <c r="L77" s="32">
        <f t="shared" si="36"/>
        <v>0</v>
      </c>
      <c r="M77" s="32">
        <f t="shared" si="36"/>
        <v>0</v>
      </c>
      <c r="N77" s="32">
        <f t="shared" si="36"/>
        <v>0</v>
      </c>
      <c r="O77" s="32">
        <f t="shared" si="36"/>
        <v>0</v>
      </c>
      <c r="P77" s="32">
        <f>P76+P66</f>
        <v>5927</v>
      </c>
      <c r="Q77" s="32">
        <f t="shared" si="36"/>
        <v>0</v>
      </c>
      <c r="R77" s="32">
        <f t="shared" si="36"/>
        <v>800</v>
      </c>
      <c r="S77" s="32">
        <f t="shared" si="36"/>
        <v>3462</v>
      </c>
      <c r="T77" s="32">
        <f>T76+T66</f>
        <v>1500</v>
      </c>
      <c r="U77" s="32">
        <f t="shared" si="36"/>
        <v>165</v>
      </c>
    </row>
    <row r="78" spans="1:21" ht="15">
      <c r="A78" s="94" t="s">
        <v>41</v>
      </c>
      <c r="B78" s="94"/>
      <c r="C78" s="34">
        <f>Лист1!$C$30-Лист2!C77</f>
        <v>189799.12</v>
      </c>
      <c r="D78" s="34">
        <f>Лист1!$D$30-Лист2!D77</f>
        <v>189799.12</v>
      </c>
      <c r="E78" s="34">
        <f>Лист1!$E$30-Лист2!E77</f>
        <v>189799.12</v>
      </c>
      <c r="F78" s="34">
        <f>Лист1!$F$30-Лист2!F77</f>
        <v>120200</v>
      </c>
      <c r="G78" s="34">
        <f>Лист1!$G$30-Лист2!G77</f>
        <v>120200</v>
      </c>
      <c r="H78" s="34">
        <f>Лист1!$H$30-Лист2!H77</f>
        <v>42500</v>
      </c>
      <c r="I78" s="34">
        <f>Лист1!$I$30-Лист2!I77</f>
        <v>22024</v>
      </c>
      <c r="J78" s="34">
        <f>Лист1!$J$30-Лист2!J77</f>
        <v>3600</v>
      </c>
      <c r="K78" s="34">
        <f>Лист1!$K$30-Лист2!K77</f>
        <v>18424</v>
      </c>
      <c r="L78" s="34">
        <f>Лист1!$L$30-Лист2!L77</f>
        <v>0</v>
      </c>
      <c r="M78" s="34">
        <f>Лист1!$M$30-Лист2!M77</f>
        <v>0</v>
      </c>
      <c r="N78" s="34">
        <f>Лист1!$N$30-Лист2!N77</f>
        <v>0</v>
      </c>
      <c r="O78" s="34">
        <f>Лист1!$O$30-Лист2!O77</f>
        <v>240</v>
      </c>
      <c r="P78" s="34">
        <f>Лист1!$P$30-Лист2!P77</f>
        <v>4835.120000000001</v>
      </c>
      <c r="Q78" s="34">
        <f>Лист1!$Q$30-Лист2!Q77</f>
        <v>0</v>
      </c>
      <c r="R78" s="34">
        <f>Лист1!$R$30-Лист2!R77</f>
        <v>342.1399999999999</v>
      </c>
      <c r="S78" s="34">
        <f>Лист1!$S$30-Лист2!S77</f>
        <v>2105.3599999999997</v>
      </c>
      <c r="T78" s="34">
        <f>Лист1!$T$30-Лист2!T77</f>
        <v>2397.67</v>
      </c>
      <c r="U78" s="34">
        <f>Лист1!$U$30-Лист2!U77</f>
        <v>-10.050000000000011</v>
      </c>
    </row>
    <row r="79" spans="1:21" ht="15" hidden="1">
      <c r="A79" s="63"/>
      <c r="B79" s="32"/>
      <c r="C79" s="32">
        <f aca="true" t="shared" si="37" ref="C79:C86">D79</f>
        <v>0</v>
      </c>
      <c r="D79" s="32">
        <f aca="true" t="shared" si="38" ref="D79:D86">E79</f>
        <v>0</v>
      </c>
      <c r="E79" s="32">
        <f aca="true" t="shared" si="39" ref="E79:E86">H79+G79+I79+O79+P79</f>
        <v>0</v>
      </c>
      <c r="F79" s="32">
        <f aca="true" t="shared" si="40" ref="F79:F86">G79</f>
        <v>0</v>
      </c>
      <c r="G79" s="36"/>
      <c r="H79" s="36"/>
      <c r="I79" s="32">
        <f aca="true" t="shared" si="41" ref="I79:I86">J79+L79+M79+N79+K79</f>
        <v>0</v>
      </c>
      <c r="J79" s="36"/>
      <c r="K79" s="36"/>
      <c r="L79" s="36"/>
      <c r="M79" s="36"/>
      <c r="N79" s="36"/>
      <c r="O79" s="36"/>
      <c r="P79" s="32">
        <f>Q79+R79+S79+U79+T79</f>
        <v>0</v>
      </c>
      <c r="Q79" s="36"/>
      <c r="R79" s="36"/>
      <c r="S79" s="36"/>
      <c r="T79" s="36"/>
      <c r="U79" s="36"/>
    </row>
    <row r="80" spans="1:21" ht="15">
      <c r="A80" s="63">
        <v>40457</v>
      </c>
      <c r="B80" s="43"/>
      <c r="C80" s="32">
        <f t="shared" si="37"/>
        <v>54400</v>
      </c>
      <c r="D80" s="32">
        <f t="shared" si="38"/>
        <v>54400</v>
      </c>
      <c r="E80" s="32">
        <f t="shared" si="39"/>
        <v>54400</v>
      </c>
      <c r="F80" s="32">
        <f t="shared" si="40"/>
        <v>38500</v>
      </c>
      <c r="G80" s="36">
        <v>38500</v>
      </c>
      <c r="H80" s="36">
        <v>13900</v>
      </c>
      <c r="I80" s="32">
        <f t="shared" si="41"/>
        <v>0</v>
      </c>
      <c r="J80" s="36"/>
      <c r="K80" s="36"/>
      <c r="L80" s="36"/>
      <c r="M80" s="36"/>
      <c r="N80" s="36"/>
      <c r="O80" s="36"/>
      <c r="P80" s="32">
        <f>Q80+R80+S80+U80+T80</f>
        <v>2000</v>
      </c>
      <c r="Q80" s="36"/>
      <c r="R80" s="36"/>
      <c r="S80" s="36">
        <v>500</v>
      </c>
      <c r="T80" s="36">
        <v>1500</v>
      </c>
      <c r="U80" s="34"/>
    </row>
    <row r="81" spans="1:21" ht="15">
      <c r="A81" s="63">
        <v>40465</v>
      </c>
      <c r="B81" s="43"/>
      <c r="C81" s="32">
        <f t="shared" si="37"/>
        <v>500</v>
      </c>
      <c r="D81" s="32">
        <f t="shared" si="38"/>
        <v>500</v>
      </c>
      <c r="E81" s="32">
        <f t="shared" si="39"/>
        <v>500</v>
      </c>
      <c r="F81" s="32">
        <f t="shared" si="40"/>
        <v>0</v>
      </c>
      <c r="G81" s="36"/>
      <c r="H81" s="36"/>
      <c r="I81" s="32">
        <f t="shared" si="41"/>
        <v>500</v>
      </c>
      <c r="J81" s="36">
        <v>300</v>
      </c>
      <c r="K81" s="36">
        <v>200</v>
      </c>
      <c r="L81" s="36"/>
      <c r="M81" s="36"/>
      <c r="N81" s="36"/>
      <c r="O81" s="36"/>
      <c r="P81" s="32">
        <f>Q81+R81+S81+U81+T81</f>
        <v>0</v>
      </c>
      <c r="Q81" s="36"/>
      <c r="R81" s="36"/>
      <c r="S81" s="36"/>
      <c r="T81" s="36"/>
      <c r="U81" s="34"/>
    </row>
    <row r="82" spans="1:21" ht="15" hidden="1">
      <c r="A82" s="63"/>
      <c r="B82" s="43"/>
      <c r="C82" s="32">
        <f t="shared" si="37"/>
        <v>0</v>
      </c>
      <c r="D82" s="32">
        <f t="shared" si="38"/>
        <v>0</v>
      </c>
      <c r="E82" s="32">
        <f t="shared" si="39"/>
        <v>0</v>
      </c>
      <c r="F82" s="32">
        <f t="shared" si="40"/>
        <v>0</v>
      </c>
      <c r="G82" s="36"/>
      <c r="H82" s="36"/>
      <c r="I82" s="32">
        <f t="shared" si="41"/>
        <v>0</v>
      </c>
      <c r="J82" s="36"/>
      <c r="K82" s="36"/>
      <c r="L82" s="36"/>
      <c r="M82" s="36"/>
      <c r="N82" s="36"/>
      <c r="O82" s="36"/>
      <c r="P82" s="32">
        <f>Q82+R82+S82+U82+T82</f>
        <v>0</v>
      </c>
      <c r="Q82" s="36"/>
      <c r="R82" s="36"/>
      <c r="S82" s="36"/>
      <c r="T82" s="36"/>
      <c r="U82" s="34"/>
    </row>
    <row r="83" spans="1:21" ht="15" hidden="1">
      <c r="A83" s="43"/>
      <c r="B83" s="43"/>
      <c r="C83" s="32">
        <f t="shared" si="37"/>
        <v>0</v>
      </c>
      <c r="D83" s="32">
        <f t="shared" si="38"/>
        <v>0</v>
      </c>
      <c r="E83" s="32">
        <f t="shared" si="39"/>
        <v>0</v>
      </c>
      <c r="F83" s="32">
        <f t="shared" si="40"/>
        <v>0</v>
      </c>
      <c r="G83" s="36"/>
      <c r="H83" s="36"/>
      <c r="I83" s="32">
        <f t="shared" si="41"/>
        <v>0</v>
      </c>
      <c r="J83" s="36"/>
      <c r="K83" s="36"/>
      <c r="L83" s="36"/>
      <c r="M83" s="36"/>
      <c r="N83" s="36"/>
      <c r="O83" s="36"/>
      <c r="P83" s="32">
        <f>Q83+R83+S83+U83</f>
        <v>0</v>
      </c>
      <c r="Q83" s="36"/>
      <c r="R83" s="36"/>
      <c r="S83" s="36"/>
      <c r="T83" s="36"/>
      <c r="U83" s="34"/>
    </row>
    <row r="84" spans="1:21" ht="15" hidden="1">
      <c r="A84" s="43"/>
      <c r="B84" s="43"/>
      <c r="C84" s="32">
        <f t="shared" si="37"/>
        <v>0</v>
      </c>
      <c r="D84" s="32">
        <f t="shared" si="38"/>
        <v>0</v>
      </c>
      <c r="E84" s="32">
        <f t="shared" si="39"/>
        <v>0</v>
      </c>
      <c r="F84" s="32">
        <f t="shared" si="40"/>
        <v>0</v>
      </c>
      <c r="G84" s="36"/>
      <c r="H84" s="36"/>
      <c r="I84" s="32">
        <f t="shared" si="41"/>
        <v>0</v>
      </c>
      <c r="J84" s="36"/>
      <c r="K84" s="36"/>
      <c r="L84" s="36"/>
      <c r="M84" s="36"/>
      <c r="N84" s="36"/>
      <c r="O84" s="36"/>
      <c r="P84" s="32">
        <f>Q84+R84+S84+U84</f>
        <v>0</v>
      </c>
      <c r="Q84" s="36"/>
      <c r="R84" s="36"/>
      <c r="S84" s="36"/>
      <c r="T84" s="36"/>
      <c r="U84" s="34"/>
    </row>
    <row r="85" spans="1:21" ht="15" hidden="1">
      <c r="A85" s="43"/>
      <c r="B85" s="43"/>
      <c r="C85" s="32">
        <f t="shared" si="37"/>
        <v>0</v>
      </c>
      <c r="D85" s="32">
        <f t="shared" si="38"/>
        <v>0</v>
      </c>
      <c r="E85" s="32">
        <f t="shared" si="39"/>
        <v>0</v>
      </c>
      <c r="F85" s="32">
        <f t="shared" si="40"/>
        <v>0</v>
      </c>
      <c r="G85" s="36"/>
      <c r="H85" s="36"/>
      <c r="I85" s="32">
        <f t="shared" si="41"/>
        <v>0</v>
      </c>
      <c r="J85" s="36"/>
      <c r="K85" s="36"/>
      <c r="L85" s="36"/>
      <c r="M85" s="36"/>
      <c r="N85" s="36"/>
      <c r="O85" s="36"/>
      <c r="P85" s="32">
        <f>Q85+R85+S85+U85</f>
        <v>0</v>
      </c>
      <c r="Q85" s="36"/>
      <c r="R85" s="36"/>
      <c r="S85" s="36"/>
      <c r="T85" s="36"/>
      <c r="U85" s="34"/>
    </row>
    <row r="86" spans="1:21" ht="15" hidden="1">
      <c r="A86" s="43"/>
      <c r="B86" s="43"/>
      <c r="C86" s="32">
        <f t="shared" si="37"/>
        <v>0</v>
      </c>
      <c r="D86" s="32">
        <f t="shared" si="38"/>
        <v>0</v>
      </c>
      <c r="E86" s="32">
        <f t="shared" si="39"/>
        <v>0</v>
      </c>
      <c r="F86" s="32">
        <f t="shared" si="40"/>
        <v>0</v>
      </c>
      <c r="G86" s="36"/>
      <c r="H86" s="36"/>
      <c r="I86" s="32">
        <f t="shared" si="41"/>
        <v>0</v>
      </c>
      <c r="J86" s="36"/>
      <c r="K86" s="36"/>
      <c r="L86" s="36"/>
      <c r="M86" s="36"/>
      <c r="N86" s="36"/>
      <c r="O86" s="36"/>
      <c r="P86" s="32">
        <f>Q86+R86+S86+U86</f>
        <v>0</v>
      </c>
      <c r="Q86" s="36"/>
      <c r="R86" s="36"/>
      <c r="S86" s="36"/>
      <c r="T86" s="36"/>
      <c r="U86" s="34"/>
    </row>
    <row r="87" spans="1:21" ht="15">
      <c r="A87" s="87" t="s">
        <v>57</v>
      </c>
      <c r="B87" s="87"/>
      <c r="C87" s="35">
        <f aca="true" t="shared" si="42" ref="C87:I87">SUM(C79:C86)</f>
        <v>54900</v>
      </c>
      <c r="D87" s="35">
        <f t="shared" si="42"/>
        <v>54900</v>
      </c>
      <c r="E87" s="35">
        <f t="shared" si="42"/>
        <v>54900</v>
      </c>
      <c r="F87" s="35">
        <f t="shared" si="42"/>
        <v>38500</v>
      </c>
      <c r="G87" s="35">
        <f t="shared" si="42"/>
        <v>38500</v>
      </c>
      <c r="H87" s="35">
        <f t="shared" si="42"/>
        <v>13900</v>
      </c>
      <c r="I87" s="35">
        <f t="shared" si="42"/>
        <v>500</v>
      </c>
      <c r="J87" s="35">
        <f aca="true" t="shared" si="43" ref="J87:U87">SUM(J79:J86)</f>
        <v>300</v>
      </c>
      <c r="K87" s="35">
        <f t="shared" si="43"/>
        <v>200</v>
      </c>
      <c r="L87" s="35">
        <f t="shared" si="43"/>
        <v>0</v>
      </c>
      <c r="M87" s="35">
        <f t="shared" si="43"/>
        <v>0</v>
      </c>
      <c r="N87" s="35">
        <f t="shared" si="43"/>
        <v>0</v>
      </c>
      <c r="O87" s="35">
        <f t="shared" si="43"/>
        <v>0</v>
      </c>
      <c r="P87" s="35">
        <f t="shared" si="43"/>
        <v>2000</v>
      </c>
      <c r="Q87" s="35">
        <f t="shared" si="43"/>
        <v>0</v>
      </c>
      <c r="R87" s="35">
        <f t="shared" si="43"/>
        <v>0</v>
      </c>
      <c r="S87" s="35">
        <f t="shared" si="43"/>
        <v>500</v>
      </c>
      <c r="T87" s="35">
        <f>SUM(T79:T86)</f>
        <v>1500</v>
      </c>
      <c r="U87" s="35">
        <f t="shared" si="43"/>
        <v>0</v>
      </c>
    </row>
    <row r="88" spans="1:21" ht="15">
      <c r="A88" s="98" t="s">
        <v>40</v>
      </c>
      <c r="B88" s="98"/>
      <c r="C88" s="32">
        <f>C87+C77</f>
        <v>505017</v>
      </c>
      <c r="D88" s="32">
        <f aca="true" t="shared" si="44" ref="D88:U88">D87+D77</f>
        <v>505017</v>
      </c>
      <c r="E88" s="32">
        <f t="shared" si="44"/>
        <v>505017</v>
      </c>
      <c r="F88" s="32">
        <f t="shared" si="44"/>
        <v>359300</v>
      </c>
      <c r="G88" s="32">
        <f t="shared" si="44"/>
        <v>359300</v>
      </c>
      <c r="H88" s="32">
        <f t="shared" si="44"/>
        <v>129300</v>
      </c>
      <c r="I88" s="32">
        <f t="shared" si="44"/>
        <v>8490</v>
      </c>
      <c r="J88" s="32">
        <f t="shared" si="44"/>
        <v>1900</v>
      </c>
      <c r="K88" s="32">
        <f t="shared" si="44"/>
        <v>6590</v>
      </c>
      <c r="L88" s="32">
        <f t="shared" si="44"/>
        <v>0</v>
      </c>
      <c r="M88" s="32">
        <f t="shared" si="44"/>
        <v>0</v>
      </c>
      <c r="N88" s="32">
        <f t="shared" si="44"/>
        <v>0</v>
      </c>
      <c r="O88" s="32">
        <f t="shared" si="44"/>
        <v>0</v>
      </c>
      <c r="P88" s="32">
        <f t="shared" si="44"/>
        <v>7927</v>
      </c>
      <c r="Q88" s="32">
        <f t="shared" si="44"/>
        <v>0</v>
      </c>
      <c r="R88" s="32">
        <f t="shared" si="44"/>
        <v>800</v>
      </c>
      <c r="S88" s="32">
        <f t="shared" si="44"/>
        <v>3962</v>
      </c>
      <c r="T88" s="32">
        <f>T87+T77</f>
        <v>3000</v>
      </c>
      <c r="U88" s="32">
        <f t="shared" si="44"/>
        <v>165</v>
      </c>
    </row>
    <row r="89" spans="1:21" ht="15">
      <c r="A89" s="94" t="s">
        <v>41</v>
      </c>
      <c r="B89" s="94"/>
      <c r="C89" s="34">
        <f>Лист1!$C$30-Лист2!C88</f>
        <v>134899.12</v>
      </c>
      <c r="D89" s="34">
        <f>Лист1!$D$30-Лист2!D88</f>
        <v>134899.12</v>
      </c>
      <c r="E89" s="34">
        <f>Лист1!$E$30-Лист2!E88</f>
        <v>134899.12</v>
      </c>
      <c r="F89" s="34">
        <f>Лист1!$F$30-Лист2!F88</f>
        <v>81700</v>
      </c>
      <c r="G89" s="34">
        <f>Лист1!$G$30-Лист2!G88</f>
        <v>81700</v>
      </c>
      <c r="H89" s="34">
        <f>Лист1!$H$30-Лист2!H88</f>
        <v>28600</v>
      </c>
      <c r="I89" s="34">
        <f>Лист1!$I$30-Лист2!I88</f>
        <v>21524</v>
      </c>
      <c r="J89" s="34">
        <f>Лист1!$J$30-Лист2!J88</f>
        <v>3300</v>
      </c>
      <c r="K89" s="34">
        <f>Лист1!$K$30-Лист2!K88</f>
        <v>18224</v>
      </c>
      <c r="L89" s="34">
        <f>Лист1!$L$30-Лист2!L88</f>
        <v>0</v>
      </c>
      <c r="M89" s="34">
        <f>Лист1!$M$30-Лист2!M88</f>
        <v>0</v>
      </c>
      <c r="N89" s="34">
        <f>Лист1!$N$30-Лист2!N88</f>
        <v>0</v>
      </c>
      <c r="O89" s="34">
        <f>Лист1!$O$30-Лист2!O88</f>
        <v>240</v>
      </c>
      <c r="P89" s="34">
        <f>Лист1!$P$30-Лист2!P88</f>
        <v>2835.120000000001</v>
      </c>
      <c r="Q89" s="34">
        <f>Лист1!$Q$30-Лист2!Q88</f>
        <v>0</v>
      </c>
      <c r="R89" s="34">
        <f>Лист1!$R$30-Лист2!R88</f>
        <v>342.1399999999999</v>
      </c>
      <c r="S89" s="34">
        <f>Лист1!$S$30-Лист2!S88</f>
        <v>1605.3599999999997</v>
      </c>
      <c r="T89" s="34">
        <f>Лист1!$T$30-Лист2!T88</f>
        <v>897.6700000000001</v>
      </c>
      <c r="U89" s="34">
        <f>Лист1!$U$30-Лист2!U88</f>
        <v>-10.050000000000011</v>
      </c>
    </row>
    <row r="90" spans="1:21" ht="15">
      <c r="A90" s="63">
        <v>40485</v>
      </c>
      <c r="B90" s="48"/>
      <c r="C90" s="32">
        <f aca="true" t="shared" si="45" ref="C90:D95">D90</f>
        <v>53700</v>
      </c>
      <c r="D90" s="32">
        <f t="shared" si="45"/>
        <v>53700</v>
      </c>
      <c r="E90" s="32">
        <f aca="true" t="shared" si="46" ref="E90:E95">H90+G90+I90+O90+P90</f>
        <v>53700</v>
      </c>
      <c r="F90" s="32">
        <f aca="true" t="shared" si="47" ref="F90:F95">G90</f>
        <v>39400</v>
      </c>
      <c r="G90" s="36">
        <v>39400</v>
      </c>
      <c r="H90" s="36">
        <v>14300</v>
      </c>
      <c r="I90" s="32">
        <f aca="true" t="shared" si="48" ref="I90:I95">J90+L90+M90+N90+K90</f>
        <v>0</v>
      </c>
      <c r="J90" s="36"/>
      <c r="K90" s="36"/>
      <c r="L90" s="36"/>
      <c r="M90" s="36"/>
      <c r="N90" s="36"/>
      <c r="O90" s="36"/>
      <c r="P90" s="12">
        <f>Q90+R90+S90+U90+T90</f>
        <v>0</v>
      </c>
      <c r="Q90" s="36"/>
      <c r="R90" s="36"/>
      <c r="S90" s="36"/>
      <c r="T90" s="36"/>
      <c r="U90" s="34"/>
    </row>
    <row r="91" spans="1:21" ht="15">
      <c r="A91" s="63">
        <v>40486</v>
      </c>
      <c r="B91" s="48"/>
      <c r="C91" s="32">
        <f t="shared" si="45"/>
        <v>2273</v>
      </c>
      <c r="D91" s="32">
        <f t="shared" si="45"/>
        <v>2273</v>
      </c>
      <c r="E91" s="32">
        <f t="shared" si="46"/>
        <v>2273</v>
      </c>
      <c r="F91" s="32">
        <f t="shared" si="47"/>
        <v>0</v>
      </c>
      <c r="G91" s="36"/>
      <c r="H91" s="36"/>
      <c r="I91" s="32">
        <f t="shared" si="48"/>
        <v>0</v>
      </c>
      <c r="J91" s="36"/>
      <c r="K91" s="36"/>
      <c r="L91" s="36"/>
      <c r="M91" s="36"/>
      <c r="N91" s="36"/>
      <c r="O91" s="36"/>
      <c r="P91" s="12">
        <f>Q91+R91+S91+U91+T91</f>
        <v>2273</v>
      </c>
      <c r="Q91" s="36"/>
      <c r="R91" s="36">
        <v>300</v>
      </c>
      <c r="S91" s="36">
        <v>1073</v>
      </c>
      <c r="T91" s="36">
        <v>900</v>
      </c>
      <c r="U91" s="34"/>
    </row>
    <row r="92" spans="1:21" ht="15">
      <c r="A92" s="63">
        <v>40506</v>
      </c>
      <c r="B92" s="48"/>
      <c r="C92" s="32">
        <f t="shared" si="45"/>
        <v>3530</v>
      </c>
      <c r="D92" s="32">
        <f t="shared" si="45"/>
        <v>3530</v>
      </c>
      <c r="E92" s="32">
        <f t="shared" si="46"/>
        <v>3530</v>
      </c>
      <c r="F92" s="32">
        <f t="shared" si="47"/>
        <v>0</v>
      </c>
      <c r="G92" s="36"/>
      <c r="H92" s="36"/>
      <c r="I92" s="32">
        <f t="shared" si="48"/>
        <v>3530</v>
      </c>
      <c r="J92" s="36">
        <v>3130</v>
      </c>
      <c r="K92" s="36">
        <v>400</v>
      </c>
      <c r="L92" s="36"/>
      <c r="M92" s="36"/>
      <c r="N92" s="36"/>
      <c r="O92" s="36"/>
      <c r="P92" s="12">
        <f>Q92+R92+S92+U92+T92</f>
        <v>0</v>
      </c>
      <c r="Q92" s="36"/>
      <c r="R92" s="36"/>
      <c r="S92" s="36"/>
      <c r="T92" s="36"/>
      <c r="U92" s="34"/>
    </row>
    <row r="93" spans="1:21" ht="15">
      <c r="A93" s="63">
        <v>40507</v>
      </c>
      <c r="B93" s="48"/>
      <c r="C93" s="32">
        <f t="shared" si="45"/>
        <v>4000</v>
      </c>
      <c r="D93" s="32">
        <f t="shared" si="45"/>
        <v>4000</v>
      </c>
      <c r="E93" s="32">
        <f t="shared" si="46"/>
        <v>4000</v>
      </c>
      <c r="F93" s="32">
        <f t="shared" si="47"/>
        <v>0</v>
      </c>
      <c r="G93" s="36"/>
      <c r="H93" s="36"/>
      <c r="I93" s="32">
        <f t="shared" si="48"/>
        <v>4000</v>
      </c>
      <c r="J93" s="36"/>
      <c r="K93" s="36">
        <v>4000</v>
      </c>
      <c r="L93" s="36"/>
      <c r="M93" s="36"/>
      <c r="N93" s="36"/>
      <c r="O93" s="36"/>
      <c r="P93" s="32">
        <f>Q93+R93+S93+U93</f>
        <v>0</v>
      </c>
      <c r="Q93" s="36"/>
      <c r="R93" s="36"/>
      <c r="S93" s="36"/>
      <c r="T93" s="36"/>
      <c r="U93" s="34"/>
    </row>
    <row r="94" spans="1:21" ht="15">
      <c r="A94" s="63">
        <v>40511</v>
      </c>
      <c r="B94" s="48"/>
      <c r="C94" s="32">
        <f t="shared" si="45"/>
        <v>90</v>
      </c>
      <c r="D94" s="32">
        <f t="shared" si="45"/>
        <v>90</v>
      </c>
      <c r="E94" s="32">
        <f t="shared" si="46"/>
        <v>90</v>
      </c>
      <c r="F94" s="32">
        <f t="shared" si="47"/>
        <v>0</v>
      </c>
      <c r="G94" s="36"/>
      <c r="H94" s="36"/>
      <c r="I94" s="32">
        <f t="shared" si="48"/>
        <v>0</v>
      </c>
      <c r="J94" s="36"/>
      <c r="K94" s="36"/>
      <c r="L94" s="36"/>
      <c r="M94" s="36"/>
      <c r="N94" s="36"/>
      <c r="O94" s="36">
        <v>90</v>
      </c>
      <c r="P94" s="32">
        <f>Q94+R94+S94+U94</f>
        <v>0</v>
      </c>
      <c r="Q94" s="36"/>
      <c r="R94" s="36"/>
      <c r="S94" s="36"/>
      <c r="T94" s="36"/>
      <c r="U94" s="34"/>
    </row>
    <row r="95" spans="1:21" ht="15" hidden="1">
      <c r="A95" s="48"/>
      <c r="B95" s="48"/>
      <c r="C95" s="32">
        <f t="shared" si="45"/>
        <v>0</v>
      </c>
      <c r="D95" s="32">
        <f t="shared" si="45"/>
        <v>0</v>
      </c>
      <c r="E95" s="32">
        <f t="shared" si="46"/>
        <v>0</v>
      </c>
      <c r="F95" s="32">
        <f t="shared" si="47"/>
        <v>0</v>
      </c>
      <c r="G95" s="36"/>
      <c r="H95" s="36"/>
      <c r="I95" s="32">
        <f t="shared" si="48"/>
        <v>0</v>
      </c>
      <c r="J95" s="36"/>
      <c r="K95" s="36"/>
      <c r="L95" s="36"/>
      <c r="M95" s="36"/>
      <c r="N95" s="36"/>
      <c r="O95" s="36"/>
      <c r="P95" s="32">
        <f>Q95+R95+S95+U95</f>
        <v>0</v>
      </c>
      <c r="Q95" s="36"/>
      <c r="R95" s="36"/>
      <c r="S95" s="36"/>
      <c r="T95" s="36"/>
      <c r="U95" s="34"/>
    </row>
    <row r="96" spans="1:21" ht="15">
      <c r="A96" s="87" t="s">
        <v>58</v>
      </c>
      <c r="B96" s="87"/>
      <c r="C96" s="35">
        <f>SUM(C90:C95)</f>
        <v>63593</v>
      </c>
      <c r="D96" s="35">
        <f aca="true" t="shared" si="49" ref="D96:U96">SUM(D90:D95)</f>
        <v>63593</v>
      </c>
      <c r="E96" s="35">
        <f t="shared" si="49"/>
        <v>63593</v>
      </c>
      <c r="F96" s="35">
        <f t="shared" si="49"/>
        <v>39400</v>
      </c>
      <c r="G96" s="35">
        <f t="shared" si="49"/>
        <v>39400</v>
      </c>
      <c r="H96" s="35">
        <f t="shared" si="49"/>
        <v>14300</v>
      </c>
      <c r="I96" s="35">
        <f t="shared" si="49"/>
        <v>7530</v>
      </c>
      <c r="J96" s="35">
        <f t="shared" si="49"/>
        <v>3130</v>
      </c>
      <c r="K96" s="35">
        <f t="shared" si="49"/>
        <v>4400</v>
      </c>
      <c r="L96" s="35">
        <f t="shared" si="49"/>
        <v>0</v>
      </c>
      <c r="M96" s="35">
        <f t="shared" si="49"/>
        <v>0</v>
      </c>
      <c r="N96" s="35">
        <f t="shared" si="49"/>
        <v>0</v>
      </c>
      <c r="O96" s="35">
        <f t="shared" si="49"/>
        <v>90</v>
      </c>
      <c r="P96" s="35">
        <f t="shared" si="49"/>
        <v>2273</v>
      </c>
      <c r="Q96" s="35">
        <f t="shared" si="49"/>
        <v>0</v>
      </c>
      <c r="R96" s="35">
        <f>SUM(R90:R95)</f>
        <v>300</v>
      </c>
      <c r="S96" s="35">
        <f>SUM(S90:S95)</f>
        <v>1073</v>
      </c>
      <c r="T96" s="35">
        <f>SUM(T90:T95)</f>
        <v>900</v>
      </c>
      <c r="U96" s="35">
        <f t="shared" si="49"/>
        <v>0</v>
      </c>
    </row>
    <row r="97" spans="1:21" ht="15">
      <c r="A97" s="98" t="s">
        <v>40</v>
      </c>
      <c r="B97" s="98"/>
      <c r="C97" s="32">
        <f>C96+C88</f>
        <v>568610</v>
      </c>
      <c r="D97" s="32">
        <f aca="true" t="shared" si="50" ref="D97:U97">D96+D88</f>
        <v>568610</v>
      </c>
      <c r="E97" s="32">
        <f t="shared" si="50"/>
        <v>568610</v>
      </c>
      <c r="F97" s="32">
        <f t="shared" si="50"/>
        <v>398700</v>
      </c>
      <c r="G97" s="32">
        <f t="shared" si="50"/>
        <v>398700</v>
      </c>
      <c r="H97" s="32">
        <f t="shared" si="50"/>
        <v>143600</v>
      </c>
      <c r="I97" s="32">
        <f t="shared" si="50"/>
        <v>16020</v>
      </c>
      <c r="J97" s="32">
        <f t="shared" si="50"/>
        <v>5030</v>
      </c>
      <c r="K97" s="32">
        <f t="shared" si="50"/>
        <v>10990</v>
      </c>
      <c r="L97" s="32">
        <f t="shared" si="50"/>
        <v>0</v>
      </c>
      <c r="M97" s="32">
        <f t="shared" si="50"/>
        <v>0</v>
      </c>
      <c r="N97" s="32">
        <f t="shared" si="50"/>
        <v>0</v>
      </c>
      <c r="O97" s="32">
        <f t="shared" si="50"/>
        <v>90</v>
      </c>
      <c r="P97" s="32">
        <f t="shared" si="50"/>
        <v>10200</v>
      </c>
      <c r="Q97" s="32">
        <f t="shared" si="50"/>
        <v>0</v>
      </c>
      <c r="R97" s="32">
        <f t="shared" si="50"/>
        <v>1100</v>
      </c>
      <c r="S97" s="32">
        <f t="shared" si="50"/>
        <v>5035</v>
      </c>
      <c r="T97" s="32">
        <f>T96+T88</f>
        <v>3900</v>
      </c>
      <c r="U97" s="32">
        <f t="shared" si="50"/>
        <v>165</v>
      </c>
    </row>
    <row r="98" spans="1:21" ht="15">
      <c r="A98" s="94" t="s">
        <v>41</v>
      </c>
      <c r="B98" s="94"/>
      <c r="C98" s="34">
        <f>Лист1!$C$30-Лист2!C97</f>
        <v>71306.12</v>
      </c>
      <c r="D98" s="34">
        <f>Лист1!$D$30-Лист2!D97</f>
        <v>71306.12</v>
      </c>
      <c r="E98" s="34">
        <f>Лист1!$E$30-Лист2!E97</f>
        <v>71306.12</v>
      </c>
      <c r="F98" s="34">
        <f>Лист1!$F$30-Лист2!F97</f>
        <v>42300</v>
      </c>
      <c r="G98" s="34">
        <f>Лист1!$G$30-Лист2!G97</f>
        <v>42300</v>
      </c>
      <c r="H98" s="34">
        <f>Лист1!$H$30-Лист2!H97</f>
        <v>14300</v>
      </c>
      <c r="I98" s="34">
        <f>Лист1!$I$30-Лист2!I97</f>
        <v>13994</v>
      </c>
      <c r="J98" s="34">
        <f>Лист1!$J$30-Лист2!J97</f>
        <v>170</v>
      </c>
      <c r="K98" s="34">
        <f>Лист1!$K$30-Лист2!K97</f>
        <v>13824</v>
      </c>
      <c r="L98" s="34">
        <f>Лист1!$L$30-Лист2!L97</f>
        <v>0</v>
      </c>
      <c r="M98" s="34">
        <f>Лист1!$M$30-Лист2!M97</f>
        <v>0</v>
      </c>
      <c r="N98" s="34">
        <f>Лист1!$N$30-Лист2!N97</f>
        <v>0</v>
      </c>
      <c r="O98" s="34">
        <f>Лист1!$O$30-Лист2!O97</f>
        <v>150</v>
      </c>
      <c r="P98" s="34">
        <f>Лист1!$P$30-Лист2!P97</f>
        <v>562.1200000000008</v>
      </c>
      <c r="Q98" s="34">
        <f>Лист1!$Q$30-Лист2!Q97</f>
        <v>0</v>
      </c>
      <c r="R98" s="34">
        <f>Лист1!$R$30-Лист2!R97</f>
        <v>42.13999999999987</v>
      </c>
      <c r="S98" s="34">
        <f>Лист1!$S$30-Лист2!S97</f>
        <v>532.3599999999997</v>
      </c>
      <c r="T98" s="34">
        <f>Лист1!$T$30-Лист2!T97</f>
        <v>-2.3299999999999272</v>
      </c>
      <c r="U98" s="34">
        <f>Лист1!$U$30-Лист2!U97</f>
        <v>-10.050000000000011</v>
      </c>
    </row>
    <row r="99" spans="1:21" ht="15">
      <c r="A99" s="63">
        <v>40518</v>
      </c>
      <c r="B99" s="49"/>
      <c r="C99" s="32">
        <f aca="true" t="shared" si="51" ref="C99:D104">D99</f>
        <v>58400</v>
      </c>
      <c r="D99" s="32">
        <f t="shared" si="51"/>
        <v>58400</v>
      </c>
      <c r="E99" s="32">
        <f aca="true" t="shared" si="52" ref="E99:E104">H99+G99+I99+O99+P99</f>
        <v>58400</v>
      </c>
      <c r="F99" s="32">
        <f aca="true" t="shared" si="53" ref="F99:F104">G99</f>
        <v>42300</v>
      </c>
      <c r="G99" s="36">
        <v>42300</v>
      </c>
      <c r="H99" s="36">
        <v>15400</v>
      </c>
      <c r="I99" s="32">
        <f aca="true" t="shared" si="54" ref="I99:I104">J99+L99+M99+N99+K99</f>
        <v>0</v>
      </c>
      <c r="J99" s="36"/>
      <c r="K99" s="36"/>
      <c r="L99" s="36"/>
      <c r="M99" s="36"/>
      <c r="N99" s="36"/>
      <c r="O99" s="36"/>
      <c r="P99" s="12">
        <f>Q99+R99+S99+U99+T99</f>
        <v>700</v>
      </c>
      <c r="Q99" s="36"/>
      <c r="R99" s="36">
        <v>45</v>
      </c>
      <c r="S99" s="36">
        <v>655</v>
      </c>
      <c r="T99" s="36"/>
      <c r="U99" s="34"/>
    </row>
    <row r="100" spans="1:21" ht="15">
      <c r="A100" s="63">
        <v>40521</v>
      </c>
      <c r="B100" s="49"/>
      <c r="C100" s="32">
        <f t="shared" si="51"/>
        <v>0</v>
      </c>
      <c r="D100" s="32">
        <f t="shared" si="51"/>
        <v>0</v>
      </c>
      <c r="E100" s="32">
        <f t="shared" si="52"/>
        <v>0</v>
      </c>
      <c r="F100" s="32">
        <f t="shared" si="53"/>
        <v>0</v>
      </c>
      <c r="G100" s="36"/>
      <c r="H100" s="36"/>
      <c r="I100" s="32">
        <f t="shared" si="54"/>
        <v>0</v>
      </c>
      <c r="J100" s="36"/>
      <c r="K100" s="36"/>
      <c r="L100" s="36"/>
      <c r="M100" s="36"/>
      <c r="N100" s="36"/>
      <c r="O100" s="36"/>
      <c r="P100" s="32">
        <f>Q100+R100+S100+U100+T100</f>
        <v>0</v>
      </c>
      <c r="Q100" s="36"/>
      <c r="R100" s="36"/>
      <c r="S100" s="36"/>
      <c r="T100" s="36"/>
      <c r="U100" s="34"/>
    </row>
    <row r="101" spans="1:21" ht="15">
      <c r="A101" s="63">
        <v>40526</v>
      </c>
      <c r="B101" s="50"/>
      <c r="C101" s="32">
        <f aca="true" t="shared" si="55" ref="C101:D103">D101</f>
        <v>13530</v>
      </c>
      <c r="D101" s="32">
        <f t="shared" si="55"/>
        <v>13530</v>
      </c>
      <c r="E101" s="32">
        <f t="shared" si="52"/>
        <v>13530</v>
      </c>
      <c r="F101" s="32">
        <f t="shared" si="53"/>
        <v>0</v>
      </c>
      <c r="G101" s="36"/>
      <c r="H101" s="36"/>
      <c r="I101" s="32">
        <f t="shared" si="54"/>
        <v>13530</v>
      </c>
      <c r="J101" s="36"/>
      <c r="K101" s="36">
        <v>13530</v>
      </c>
      <c r="L101" s="36"/>
      <c r="M101" s="36"/>
      <c r="N101" s="36"/>
      <c r="O101" s="36"/>
      <c r="P101" s="32">
        <f>Q101+R101+S101+U101+T101</f>
        <v>0</v>
      </c>
      <c r="Q101" s="36"/>
      <c r="R101" s="36"/>
      <c r="S101" s="36"/>
      <c r="T101" s="36"/>
      <c r="U101" s="34"/>
    </row>
    <row r="102" spans="1:21" ht="15">
      <c r="A102" s="63">
        <v>40533</v>
      </c>
      <c r="B102" s="50"/>
      <c r="C102" s="32">
        <f t="shared" si="55"/>
        <v>270</v>
      </c>
      <c r="D102" s="32">
        <f t="shared" si="55"/>
        <v>270</v>
      </c>
      <c r="E102" s="32">
        <f t="shared" si="52"/>
        <v>270</v>
      </c>
      <c r="F102" s="32">
        <f t="shared" si="53"/>
        <v>0</v>
      </c>
      <c r="G102" s="36"/>
      <c r="H102" s="36"/>
      <c r="I102" s="32">
        <f t="shared" si="54"/>
        <v>264</v>
      </c>
      <c r="J102" s="36">
        <v>170</v>
      </c>
      <c r="K102" s="36">
        <v>94</v>
      </c>
      <c r="L102" s="36"/>
      <c r="M102" s="36"/>
      <c r="N102" s="36"/>
      <c r="O102" s="36">
        <v>6</v>
      </c>
      <c r="P102" s="32">
        <f>Q102+R102+S102+U102+T102</f>
        <v>0</v>
      </c>
      <c r="Q102" s="36"/>
      <c r="R102" s="36"/>
      <c r="S102" s="36"/>
      <c r="T102" s="36"/>
      <c r="U102" s="34"/>
    </row>
    <row r="103" spans="1:21" ht="15">
      <c r="A103" s="63">
        <v>40535</v>
      </c>
      <c r="B103" s="50"/>
      <c r="C103" s="32">
        <f t="shared" si="55"/>
        <v>-1093.88</v>
      </c>
      <c r="D103" s="32">
        <f t="shared" si="55"/>
        <v>-1093.88</v>
      </c>
      <c r="E103" s="32">
        <f t="shared" si="52"/>
        <v>-1093.88</v>
      </c>
      <c r="F103" s="32">
        <f t="shared" si="53"/>
        <v>0</v>
      </c>
      <c r="G103" s="36"/>
      <c r="H103" s="36">
        <v>-1100</v>
      </c>
      <c r="I103" s="32">
        <f t="shared" si="54"/>
        <v>0</v>
      </c>
      <c r="J103" s="36"/>
      <c r="K103" s="36"/>
      <c r="L103" s="36"/>
      <c r="M103" s="36"/>
      <c r="N103" s="36"/>
      <c r="O103" s="36">
        <v>144</v>
      </c>
      <c r="P103" s="32">
        <f>Q103+R103+S103+U103+T103</f>
        <v>-137.88000000000002</v>
      </c>
      <c r="Q103" s="36"/>
      <c r="R103" s="36">
        <v>-2.86</v>
      </c>
      <c r="S103" s="36">
        <v>-122.64</v>
      </c>
      <c r="T103" s="36">
        <v>-2.33</v>
      </c>
      <c r="U103" s="36">
        <v>-10.05</v>
      </c>
    </row>
    <row r="104" spans="1:21" ht="15">
      <c r="A104" s="63">
        <v>40536</v>
      </c>
      <c r="B104" s="49"/>
      <c r="C104" s="32">
        <f t="shared" si="51"/>
        <v>200</v>
      </c>
      <c r="D104" s="32">
        <f t="shared" si="51"/>
        <v>200</v>
      </c>
      <c r="E104" s="32">
        <f t="shared" si="52"/>
        <v>200</v>
      </c>
      <c r="F104" s="32">
        <f t="shared" si="53"/>
        <v>0</v>
      </c>
      <c r="G104" s="36"/>
      <c r="H104" s="36"/>
      <c r="I104" s="32">
        <f t="shared" si="54"/>
        <v>200</v>
      </c>
      <c r="J104" s="36"/>
      <c r="K104" s="36">
        <v>200</v>
      </c>
      <c r="L104" s="36"/>
      <c r="M104" s="36"/>
      <c r="N104" s="36"/>
      <c r="O104" s="36"/>
      <c r="P104" s="32">
        <f>Q104+R104+S104+U104+T104</f>
        <v>0</v>
      </c>
      <c r="Q104" s="36"/>
      <c r="R104" s="36"/>
      <c r="S104" s="36"/>
      <c r="T104" s="36"/>
      <c r="U104" s="34"/>
    </row>
    <row r="105" spans="1:21" ht="15">
      <c r="A105" s="87" t="s">
        <v>59</v>
      </c>
      <c r="B105" s="87"/>
      <c r="C105" s="35">
        <f>SUM(C99:C104)</f>
        <v>71306.12</v>
      </c>
      <c r="D105" s="35">
        <f aca="true" t="shared" si="56" ref="D105:U105">SUM(D99:D104)</f>
        <v>71306.12</v>
      </c>
      <c r="E105" s="35">
        <f t="shared" si="56"/>
        <v>71306.12</v>
      </c>
      <c r="F105" s="35">
        <f t="shared" si="56"/>
        <v>42300</v>
      </c>
      <c r="G105" s="35">
        <f t="shared" si="56"/>
        <v>42300</v>
      </c>
      <c r="H105" s="35">
        <f t="shared" si="56"/>
        <v>14300</v>
      </c>
      <c r="I105" s="35">
        <f t="shared" si="56"/>
        <v>13994</v>
      </c>
      <c r="J105" s="35">
        <f t="shared" si="56"/>
        <v>170</v>
      </c>
      <c r="K105" s="35">
        <f t="shared" si="56"/>
        <v>13824</v>
      </c>
      <c r="L105" s="35">
        <f t="shared" si="56"/>
        <v>0</v>
      </c>
      <c r="M105" s="35">
        <f t="shared" si="56"/>
        <v>0</v>
      </c>
      <c r="N105" s="35">
        <f t="shared" si="56"/>
        <v>0</v>
      </c>
      <c r="O105" s="35">
        <f t="shared" si="56"/>
        <v>150</v>
      </c>
      <c r="P105" s="35">
        <f t="shared" si="56"/>
        <v>562.12</v>
      </c>
      <c r="Q105" s="35">
        <f t="shared" si="56"/>
        <v>0</v>
      </c>
      <c r="R105" s="35">
        <f>SUM(R99:R104)</f>
        <v>42.14</v>
      </c>
      <c r="S105" s="34">
        <f>SUM(S99:S104)</f>
        <v>532.36</v>
      </c>
      <c r="T105" s="35">
        <f t="shared" si="56"/>
        <v>-2.33</v>
      </c>
      <c r="U105" s="35">
        <f t="shared" si="56"/>
        <v>-10.05</v>
      </c>
    </row>
    <row r="106" spans="1:21" ht="15">
      <c r="A106" s="98" t="s">
        <v>40</v>
      </c>
      <c r="B106" s="98"/>
      <c r="C106" s="32">
        <f>C105+C97</f>
        <v>639916.12</v>
      </c>
      <c r="D106" s="32">
        <f aca="true" t="shared" si="57" ref="D106:U106">D105+D97</f>
        <v>639916.12</v>
      </c>
      <c r="E106" s="32">
        <f t="shared" si="57"/>
        <v>639916.12</v>
      </c>
      <c r="F106" s="32">
        <f t="shared" si="57"/>
        <v>441000</v>
      </c>
      <c r="G106" s="32">
        <f t="shared" si="57"/>
        <v>441000</v>
      </c>
      <c r="H106" s="32">
        <f t="shared" si="57"/>
        <v>157900</v>
      </c>
      <c r="I106" s="32">
        <f t="shared" si="57"/>
        <v>30014</v>
      </c>
      <c r="J106" s="32">
        <f t="shared" si="57"/>
        <v>5200</v>
      </c>
      <c r="K106" s="32">
        <f t="shared" si="57"/>
        <v>24814</v>
      </c>
      <c r="L106" s="32">
        <f t="shared" si="57"/>
        <v>0</v>
      </c>
      <c r="M106" s="32">
        <f t="shared" si="57"/>
        <v>0</v>
      </c>
      <c r="N106" s="32">
        <f t="shared" si="57"/>
        <v>0</v>
      </c>
      <c r="O106" s="32">
        <f t="shared" si="57"/>
        <v>240</v>
      </c>
      <c r="P106" s="32">
        <f t="shared" si="57"/>
        <v>10762.12</v>
      </c>
      <c r="Q106" s="32">
        <f t="shared" si="57"/>
        <v>0</v>
      </c>
      <c r="R106" s="32">
        <f t="shared" si="57"/>
        <v>1142.14</v>
      </c>
      <c r="S106" s="32">
        <f t="shared" si="57"/>
        <v>5567.36</v>
      </c>
      <c r="T106" s="32">
        <f t="shared" si="57"/>
        <v>3897.67</v>
      </c>
      <c r="U106" s="32">
        <f t="shared" si="57"/>
        <v>154.95</v>
      </c>
    </row>
    <row r="107" spans="1:21" ht="15">
      <c r="A107" s="94" t="s">
        <v>41</v>
      </c>
      <c r="B107" s="94"/>
      <c r="C107" s="34">
        <f>Лист1!$C$30-Лист2!C106</f>
        <v>0</v>
      </c>
      <c r="D107" s="34">
        <f>Лист1!$D$30-Лист2!D106</f>
        <v>0</v>
      </c>
      <c r="E107" s="34">
        <f>Лист1!$E$30-Лист2!E106</f>
        <v>0</v>
      </c>
      <c r="F107" s="34">
        <f>Лист1!$F$30-Лист2!F106</f>
        <v>0</v>
      </c>
      <c r="G107" s="34">
        <f>Лист1!$G$30-Лист2!G106</f>
        <v>0</v>
      </c>
      <c r="H107" s="34">
        <f>Лист1!$H$30-Лист2!H106</f>
        <v>0</v>
      </c>
      <c r="I107" s="34">
        <f>Лист1!$I$30-Лист2!I106</f>
        <v>0</v>
      </c>
      <c r="J107" s="34">
        <f>Лист1!$J$30-Лист2!J106</f>
        <v>0</v>
      </c>
      <c r="K107" s="34">
        <f>Лист1!$K$30-Лист2!K106</f>
        <v>0</v>
      </c>
      <c r="L107" s="34">
        <f>Лист1!$L$30-Лист2!L106</f>
        <v>0</v>
      </c>
      <c r="M107" s="34">
        <f>Лист1!$M$30-Лист2!M106</f>
        <v>0</v>
      </c>
      <c r="N107" s="34">
        <f>Лист1!$N$30-Лист2!N106</f>
        <v>0</v>
      </c>
      <c r="O107" s="34">
        <f>Лист1!$O$30-Лист2!O106</f>
        <v>0</v>
      </c>
      <c r="P107" s="34">
        <f>Лист1!$P$30-Лист2!P106</f>
        <v>0</v>
      </c>
      <c r="Q107" s="34">
        <f>Лист1!$Q$30-Лист2!Q106</f>
        <v>0</v>
      </c>
      <c r="R107" s="34">
        <f>Лист1!$R$30-Лист2!R106</f>
        <v>0</v>
      </c>
      <c r="S107" s="34">
        <f>Лист1!$S$30-Лист2!S106</f>
        <v>0</v>
      </c>
      <c r="T107" s="34">
        <f>Лист1!$T$30-Лист2!T106</f>
        <v>0</v>
      </c>
      <c r="U107" s="34">
        <f>Лист1!$U$30-Лист2!U106</f>
        <v>0</v>
      </c>
    </row>
    <row r="108" spans="1:21" ht="15">
      <c r="A108" s="45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45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45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18" s="1" customFormat="1" ht="30" customHeight="1">
      <c r="A111" s="1" t="s">
        <v>42</v>
      </c>
      <c r="B111" s="4"/>
      <c r="C111" s="4"/>
      <c r="D111" s="4"/>
      <c r="E111" s="4"/>
      <c r="F111" s="4"/>
      <c r="G111" s="4"/>
      <c r="I111" s="77" t="s">
        <v>44</v>
      </c>
      <c r="J111" s="77"/>
      <c r="K111" s="4"/>
      <c r="L111" s="4"/>
      <c r="M111" s="4"/>
      <c r="N111" s="44"/>
      <c r="O111" s="4"/>
      <c r="P111" s="4"/>
      <c r="Q111" s="4"/>
      <c r="R111" s="4"/>
    </row>
    <row r="112" spans="2:17" s="2" customFormat="1" ht="11.25">
      <c r="B112" s="11" t="s">
        <v>46</v>
      </c>
      <c r="E112" s="2" t="s">
        <v>43</v>
      </c>
      <c r="F112" s="2" t="s">
        <v>45</v>
      </c>
      <c r="K112" s="103" t="s">
        <v>46</v>
      </c>
      <c r="L112" s="103"/>
      <c r="O112" s="2" t="s">
        <v>43</v>
      </c>
      <c r="Q112" s="2" t="s">
        <v>45</v>
      </c>
    </row>
    <row r="114" spans="14:20" ht="15">
      <c r="N114" s="14"/>
      <c r="S114" s="14"/>
      <c r="T114" s="14"/>
    </row>
    <row r="115" spans="3:7" ht="15">
      <c r="C115" s="14"/>
      <c r="G115" s="14"/>
    </row>
    <row r="116" ht="15">
      <c r="H116" s="14"/>
    </row>
    <row r="118" ht="15">
      <c r="C118" s="14"/>
    </row>
  </sheetData>
  <sheetProtection/>
  <mergeCells count="44">
    <mergeCell ref="A89:B89"/>
    <mergeCell ref="A105:B105"/>
    <mergeCell ref="A96:B96"/>
    <mergeCell ref="A21:B21"/>
    <mergeCell ref="A22:B22"/>
    <mergeCell ref="A28:B28"/>
    <mergeCell ref="A35:B35"/>
    <mergeCell ref="A97:B97"/>
    <mergeCell ref="A98:B98"/>
    <mergeCell ref="A76:B76"/>
    <mergeCell ref="K112:L112"/>
    <mergeCell ref="A106:B106"/>
    <mergeCell ref="A107:B107"/>
    <mergeCell ref="A49:B49"/>
    <mergeCell ref="A43:B43"/>
    <mergeCell ref="A66:B66"/>
    <mergeCell ref="I111:J111"/>
    <mergeCell ref="A48:B48"/>
    <mergeCell ref="A50:B50"/>
    <mergeCell ref="A77:B77"/>
    <mergeCell ref="F2:H2"/>
    <mergeCell ref="A12:B12"/>
    <mergeCell ref="A20:B20"/>
    <mergeCell ref="A27:B27"/>
    <mergeCell ref="A33:B33"/>
    <mergeCell ref="A78:B78"/>
    <mergeCell ref="A4:A5"/>
    <mergeCell ref="B4:B5"/>
    <mergeCell ref="C4:C5"/>
    <mergeCell ref="A56:B56"/>
    <mergeCell ref="A57:B57"/>
    <mergeCell ref="A58:B58"/>
    <mergeCell ref="A42:B42"/>
    <mergeCell ref="A88:B88"/>
    <mergeCell ref="J1:U1"/>
    <mergeCell ref="A87:B87"/>
    <mergeCell ref="A14:B14"/>
    <mergeCell ref="A29:B29"/>
    <mergeCell ref="A44:B44"/>
    <mergeCell ref="A34:B34"/>
    <mergeCell ref="A65:B65"/>
    <mergeCell ref="A67:B67"/>
    <mergeCell ref="D4:U4"/>
    <mergeCell ref="A13:B13"/>
  </mergeCells>
  <printOptions/>
  <pageMargins left="0.21" right="0.2" top="0.2" bottom="0.2" header="0.2" footer="0.2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Токарев</dc:creator>
  <cp:keywords/>
  <dc:description/>
  <cp:lastModifiedBy>Jeka</cp:lastModifiedBy>
  <cp:lastPrinted>2011-02-15T12:05:48Z</cp:lastPrinted>
  <dcterms:created xsi:type="dcterms:W3CDTF">2009-04-30T07:31:31Z</dcterms:created>
  <dcterms:modified xsi:type="dcterms:W3CDTF">2012-02-24T21:40:01Z</dcterms:modified>
  <cp:category/>
  <cp:version/>
  <cp:contentType/>
  <cp:contentStatus/>
</cp:coreProperties>
</file>