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ртол" sheetId="1" r:id="rId1"/>
    <sheet name="Бухдовідка" sheetId="2" r:id="rId2"/>
    <sheet name="мо17" sheetId="3" r:id="rId3"/>
    <sheet name="мо13" sheetId="4" r:id="rId4"/>
    <sheet name="мо10" sheetId="5" r:id="rId5"/>
    <sheet name="мо9" sheetId="6" r:id="rId6"/>
    <sheet name="мо8" sheetId="7" r:id="rId7"/>
    <sheet name="мо6" sheetId="8" r:id="rId8"/>
    <sheet name="мо4" sheetId="9" r:id="rId9"/>
    <sheet name="мо5-2" sheetId="10" r:id="rId10"/>
    <sheet name="мо5" sheetId="11" r:id="rId11"/>
    <sheet name="мо2-а" sheetId="12" r:id="rId12"/>
    <sheet name="мо2" sheetId="13" r:id="rId13"/>
  </sheets>
  <definedNames>
    <definedName name="_xlnm.Print_Area" localSheetId="0">'вертол'!$A$1:$AA$53</definedName>
    <definedName name="_xlnm.Print_Area" localSheetId="3">'мо13'!$A$1:$Q$25</definedName>
    <definedName name="_xlnm.Print_Area" localSheetId="2">'мо17'!$A$1:$V$32</definedName>
    <definedName name="_xlnm.Print_Area" localSheetId="12">'мо2'!$A$1:$AB$49</definedName>
    <definedName name="_xlnm.Print_Area" localSheetId="10">'мо5'!$A$1:$V$37</definedName>
    <definedName name="_xlnm.Print_Area" localSheetId="9">'мо5-2'!$A$1:$U$22</definedName>
    <definedName name="_xlnm.Print_Area" localSheetId="7">'мо6'!$A$1:$Y$44</definedName>
    <definedName name="_xlnm.Print_Area" localSheetId="6">'мо8'!$A$1:$T$35</definedName>
    <definedName name="_xlnm.Print_Area" localSheetId="5">'мо9'!$A$1:$V$32</definedName>
  </definedNames>
  <calcPr fullCalcOnLoad="1"/>
</workbook>
</file>

<file path=xl/sharedStrings.xml><?xml version="1.0" encoding="utf-8"?>
<sst xmlns="http://schemas.openxmlformats.org/spreadsheetml/2006/main" count="1922" uniqueCount="252">
  <si>
    <t>Накопичувальна відомість руху грошових коштів загального фонду в органах Державного казначейства України (установах банків)</t>
  </si>
  <si>
    <t>Дата виписки органу Державного казначейства (установи банку)</t>
  </si>
  <si>
    <r>
      <t xml:space="preserve">Дебет субрахунку </t>
    </r>
    <r>
      <rPr>
        <u val="single"/>
        <sz val="12"/>
        <rFont val="Times New Roman"/>
        <family val="1"/>
      </rPr>
      <t>321</t>
    </r>
  </si>
  <si>
    <r>
      <t xml:space="preserve">Кредит субрахунку </t>
    </r>
    <r>
      <rPr>
        <u val="single"/>
        <sz val="12"/>
        <rFont val="Times New Roman"/>
        <family val="1"/>
      </rPr>
      <t>321</t>
    </r>
  </si>
  <si>
    <t>до дебету субрахунків</t>
  </si>
  <si>
    <t>Разом</t>
  </si>
  <si>
    <t>651/1</t>
  </si>
  <si>
    <t>1.</t>
  </si>
  <si>
    <t>Усього:</t>
  </si>
  <si>
    <t>Залишок на початок місяця ……………</t>
  </si>
  <si>
    <t>Виконавець:</t>
  </si>
  <si>
    <t>Перевірив:</t>
  </si>
  <si>
    <t>Ідентифікаційний код за</t>
  </si>
  <si>
    <t>ЄДРПОУ</t>
  </si>
  <si>
    <t>2.</t>
  </si>
  <si>
    <t>3.</t>
  </si>
  <si>
    <t>4.</t>
  </si>
  <si>
    <t>Головн.бух.</t>
  </si>
  <si>
    <t>Головний бухгалтер</t>
  </si>
  <si>
    <t>грн.</t>
  </si>
  <si>
    <t xml:space="preserve">Типова форма N 405 (бюджет)
ЗАТВЕРДЖЕНО 
наказом Державного казначейства України 
від 27 липня 2000 р. N 68
</t>
  </si>
  <si>
    <t>Зведення розрахункових відомостей із заробітної плати та стипендій</t>
  </si>
  <si>
    <t>№ п/п</t>
  </si>
  <si>
    <t>Зміст операції</t>
  </si>
  <si>
    <t>Дебет субрахунку</t>
  </si>
  <si>
    <t>Кредит субрахунку</t>
  </si>
  <si>
    <t>Сума</t>
  </si>
  <si>
    <t>Нараховано заробітної плати</t>
  </si>
  <si>
    <t>Нараховано стипендій</t>
  </si>
  <si>
    <t>Нараховано допомогу у зв"язку з тимчасовою втратою працездатності</t>
  </si>
  <si>
    <t>Депоновано неотриману заробітну плату, стипендію</t>
  </si>
  <si>
    <t>Утримано за товари, продані в кредит</t>
  </si>
  <si>
    <t>Утримано прибутковий податок з громадян</t>
  </si>
  <si>
    <t>Утримано за безготівковим перерахунком на рахунки за вкладами в банки</t>
  </si>
  <si>
    <t>Утримано за договорами добровільного страхування</t>
  </si>
  <si>
    <t>Утримано за безготівковим перерахунком суми членських профспілкових внесків</t>
  </si>
  <si>
    <t>Утримано за позиками банку</t>
  </si>
  <si>
    <t>Утримано за виконавчими документами</t>
  </si>
  <si>
    <t>Сума оборотів за меморіальним ордером:</t>
  </si>
  <si>
    <t>Бухгалтер</t>
  </si>
  <si>
    <t>_________</t>
  </si>
  <si>
    <t>Головний бухгалтер:</t>
  </si>
  <si>
    <t>Зворотний бік типової форми №405 (бюджет)</t>
  </si>
  <si>
    <t>Код програмної класифікації, видкоштів спеціального фонду, найменування установ, що обслуговуються</t>
  </si>
  <si>
    <t>Номер відомості</t>
  </si>
  <si>
    <t>Оклад, грн.</t>
  </si>
  <si>
    <t>Надбавка за ранг, грн.</t>
  </si>
  <si>
    <t>Надбавка за стаж, грн.</t>
  </si>
  <si>
    <t>ВСЬОГО, грн.</t>
  </si>
  <si>
    <t>НАРАХОВАНО</t>
  </si>
  <si>
    <t>Аванс, грн.</t>
  </si>
  <si>
    <t>Єдиний внесок (6,1%), грн.</t>
  </si>
  <si>
    <t>Єдиний внесок (3,6%), грн.</t>
  </si>
  <si>
    <t>УТРИМАННЯ</t>
  </si>
  <si>
    <t>Нарахування на ФОП</t>
  </si>
  <si>
    <t>Єдиний внесок (36,3%), грн.</t>
  </si>
  <si>
    <t>Єдиний внесок (8,41%), грн.</t>
  </si>
  <si>
    <t>ВСЬОГО:</t>
  </si>
  <si>
    <t>До видачі, грн.</t>
  </si>
  <si>
    <t>Прибутковий податок, грн.</t>
  </si>
  <si>
    <t>Нараховано єдиний соціальний внесок (36,3%)</t>
  </si>
  <si>
    <t>Нараховано єдиний соціальний внесок на заробітну плату працюючих інвалідів (8,41%)</t>
  </si>
  <si>
    <t>Утримано єдиний внесок з державних службовців (6,1%)</t>
  </si>
  <si>
    <t>Утримано єдиний внесок з з-ти осіб, що працюють на умовах трудового договору (3,6%)</t>
  </si>
  <si>
    <t>рах. 321</t>
  </si>
  <si>
    <t>рах. 801</t>
  </si>
  <si>
    <t>КЕКВ</t>
  </si>
  <si>
    <t xml:space="preserve">Дата </t>
  </si>
  <si>
    <t>№ документа</t>
  </si>
  <si>
    <t>Назва організації (установи)</t>
  </si>
  <si>
    <t>Залишок на початок місяця за субрахунком 675</t>
  </si>
  <si>
    <t>Д-т</t>
  </si>
  <si>
    <t>К-т</t>
  </si>
  <si>
    <t>Дата</t>
  </si>
  <si>
    <t>До кредиту субрахунків</t>
  </si>
  <si>
    <t>інші</t>
  </si>
  <si>
    <t>Дебет субрахунку 675</t>
  </si>
  <si>
    <t>Кредит субрахунку 675</t>
  </si>
  <si>
    <t>Залишок на кінець місяця за субрахунком 675</t>
  </si>
  <si>
    <t>Накопичувальна відомість за розрахунками з іншими кредиторами</t>
  </si>
  <si>
    <t>До дебету субрахунків</t>
  </si>
  <si>
    <t>Х</t>
  </si>
  <si>
    <t>КФК</t>
  </si>
  <si>
    <t xml:space="preserve"> Обороти по м/о №2</t>
  </si>
  <si>
    <t xml:space="preserve"> Обороти по м/о №5</t>
  </si>
  <si>
    <t xml:space="preserve"> Обороти по м/о №6</t>
  </si>
  <si>
    <t>№п/п</t>
  </si>
  <si>
    <t>№ авансового звіту</t>
  </si>
  <si>
    <t>Прізвище, ім"я, по батькові підзвітної особи</t>
  </si>
  <si>
    <t>Залишок на початок місяця за субрахунком 362</t>
  </si>
  <si>
    <t>Видано під звіт і відшкодовано перевитрат- дебет субрахунку 362</t>
  </si>
  <si>
    <t>Кредит субрахунку 321</t>
  </si>
  <si>
    <t>Кредит субрахунку 30_</t>
  </si>
  <si>
    <t>Кредит субрахунку 362</t>
  </si>
  <si>
    <t>Затверджена сума витрат по авансовому звіту</t>
  </si>
  <si>
    <t>До дебету субрахунку</t>
  </si>
  <si>
    <t>Дебет субрахунку 30_</t>
  </si>
  <si>
    <t>Другі записи</t>
  </si>
  <si>
    <t>Дата виникнення заборгова-ності</t>
  </si>
  <si>
    <t xml:space="preserve">Повернення </t>
  </si>
  <si>
    <t>Залишок на кінець місяця за субрахунком 362</t>
  </si>
  <si>
    <t>Дебет</t>
  </si>
  <si>
    <t>Кредит</t>
  </si>
  <si>
    <t>Типова форма № 386 (бюджет)</t>
  </si>
  <si>
    <t>ЗАТВЕРДЖЕНО</t>
  </si>
  <si>
    <t>наказом Державного казначейства України</t>
  </si>
  <si>
    <t>від 27 липня 2000 року №68</t>
  </si>
  <si>
    <r>
      <t xml:space="preserve">Меморіальний ордер № 8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</t>
    </r>
  </si>
  <si>
    <t>Накопичувальна відомість за розрахунками з підзвітними особами</t>
  </si>
  <si>
    <t xml:space="preserve">Меморіальний ордер №2 </t>
  </si>
  <si>
    <r>
      <t xml:space="preserve">Меморіальний ордер №5  </t>
    </r>
    <r>
      <rPr>
        <sz val="24"/>
        <rFont val="Times New Roman"/>
        <family val="1"/>
      </rPr>
      <t xml:space="preserve">   </t>
    </r>
  </si>
  <si>
    <t xml:space="preserve">Меморіальний ордер №6 </t>
  </si>
  <si>
    <t>-</t>
  </si>
  <si>
    <t>Назва документа</t>
  </si>
  <si>
    <t>Матеріально-відповідальна особа</t>
  </si>
  <si>
    <t>…</t>
  </si>
  <si>
    <t>Дебет субрахунків</t>
  </si>
  <si>
    <t>Кредит субрахунків</t>
  </si>
  <si>
    <t>Всього:</t>
  </si>
  <si>
    <t>Типова форма №438 (бюджет)</t>
  </si>
  <si>
    <t>від 27 липня 2000 року № 68</t>
  </si>
  <si>
    <t>Меморіальний ордер №9</t>
  </si>
  <si>
    <t>Накопичувальна відомість про вибуття та переміщення необоротних активів</t>
  </si>
  <si>
    <t>Меморіальний ордер №10</t>
  </si>
  <si>
    <t>Накопичувальна відомість про вибуття та переміщення малоцінних та швидкозношувальних предметів</t>
  </si>
  <si>
    <t>Меморіальний ордер №13</t>
  </si>
  <si>
    <t>Накопичувальна відомість витрачання матеріалів</t>
  </si>
  <si>
    <t>сума</t>
  </si>
  <si>
    <t>В тому числі за установами (матеріально-відповідальними особами)</t>
  </si>
  <si>
    <t>РАЗОМ</t>
  </si>
  <si>
    <t>Підстава (посилання на документи або зміст запису)</t>
  </si>
  <si>
    <t xml:space="preserve">Типова форма N 274 (бюджет)
ЗАТВЕРДЖЕНО 
наказом Державного казначейства України 
від 27 липня 2000 р. N 68
</t>
  </si>
  <si>
    <t xml:space="preserve"> Обороти по м/о №8</t>
  </si>
  <si>
    <t xml:space="preserve"> Обороти по м/о №13</t>
  </si>
  <si>
    <t>рах. 103</t>
  </si>
  <si>
    <t>рах.113</t>
  </si>
  <si>
    <t>рах.104</t>
  </si>
  <si>
    <t>рах.106</t>
  </si>
  <si>
    <t>рах.401</t>
  </si>
  <si>
    <t>рах. 701</t>
  </si>
  <si>
    <t>рах. 651/1</t>
  </si>
  <si>
    <t>5.</t>
  </si>
  <si>
    <t>6.</t>
  </si>
  <si>
    <t>7.</t>
  </si>
  <si>
    <t>2</t>
  </si>
  <si>
    <t>8.</t>
  </si>
  <si>
    <t>9.</t>
  </si>
  <si>
    <t>10.</t>
  </si>
  <si>
    <t>11.</t>
  </si>
  <si>
    <t>12.</t>
  </si>
  <si>
    <t>13.</t>
  </si>
  <si>
    <t>14.</t>
  </si>
  <si>
    <t>15.</t>
  </si>
  <si>
    <t>Премія, грн.</t>
  </si>
  <si>
    <t>16.</t>
  </si>
  <si>
    <t>17.</t>
  </si>
  <si>
    <t>18.</t>
  </si>
  <si>
    <t>19.</t>
  </si>
  <si>
    <t>20.</t>
  </si>
  <si>
    <t>21.</t>
  </si>
  <si>
    <t>22.</t>
  </si>
  <si>
    <t>Типова форма N 381 (бюджет)
ЗАТВЕРДЖЕНО 
наказом Державного казначейства України 
від 27 липня 2000 р. N 68</t>
  </si>
  <si>
    <t>Типова форма N 405 (бюджет)
ЗАТВЕРДЖЕНО 
наказом Державного казначейства України 
від 27 липня 2000 р. N 68</t>
  </si>
  <si>
    <t>Апарат управління</t>
  </si>
  <si>
    <t>Надбавка за високі досягнення у праці, грн.</t>
  </si>
  <si>
    <t>Оплата за дні відрядження, грн.</t>
  </si>
  <si>
    <t>рах.105</t>
  </si>
  <si>
    <t>рах.221</t>
  </si>
  <si>
    <t>рах.411</t>
  </si>
  <si>
    <t xml:space="preserve"> Обороти по м/о №4</t>
  </si>
  <si>
    <t>Поточні проводки</t>
  </si>
  <si>
    <t xml:space="preserve">Типова форма N 408 (бюджет)
ЗАТВЕРДЖЕНО 
наказом Державного казначейства України 
від 27 липня 2000 р. N 68
</t>
  </si>
  <si>
    <t>Меморіальний ордер №4</t>
  </si>
  <si>
    <t>Накопичувальна відомість за розрахунками з іншими дебіторами</t>
  </si>
  <si>
    <t>Залишок на початок місяця за субрахунком 364</t>
  </si>
  <si>
    <t>Дебет субрахунку 364</t>
  </si>
  <si>
    <t>Кредит субрахунку 364</t>
  </si>
  <si>
    <t>Залишок на кінець місяця за субрахунком 364</t>
  </si>
  <si>
    <t>рах.131</t>
  </si>
  <si>
    <t>рах. 132</t>
  </si>
  <si>
    <t>рах. 328</t>
  </si>
  <si>
    <t>рах.331</t>
  </si>
  <si>
    <t>рах.661/1</t>
  </si>
  <si>
    <t>рах. 661/2</t>
  </si>
  <si>
    <t>рах. 651/2</t>
  </si>
  <si>
    <t>рах. 641/1</t>
  </si>
  <si>
    <t>рах.652/2</t>
  </si>
  <si>
    <t>рах.362</t>
  </si>
  <si>
    <t>рах.364</t>
  </si>
  <si>
    <t>рах.234</t>
  </si>
  <si>
    <t>рах.235</t>
  </si>
  <si>
    <t>рах.238</t>
  </si>
  <si>
    <t>Обороти</t>
  </si>
  <si>
    <t>рах.431</t>
  </si>
  <si>
    <t>рах.675</t>
  </si>
  <si>
    <t>рах. 651</t>
  </si>
  <si>
    <t>рах. 641</t>
  </si>
  <si>
    <t>рах.652/1</t>
  </si>
  <si>
    <t>Меморіальний ордер №2-а</t>
  </si>
  <si>
    <r>
      <t xml:space="preserve">Дебет субрахунку </t>
    </r>
    <r>
      <rPr>
        <u val="single"/>
        <sz val="12"/>
        <rFont val="Times New Roman"/>
        <family val="1"/>
      </rPr>
      <t>328</t>
    </r>
  </si>
  <si>
    <r>
      <t xml:space="preserve">Кредит субрахунку </t>
    </r>
    <r>
      <rPr>
        <u val="single"/>
        <sz val="12"/>
        <rFont val="Times New Roman"/>
        <family val="1"/>
      </rPr>
      <t>328</t>
    </r>
  </si>
  <si>
    <t>до кредиту субрахунку 701</t>
  </si>
  <si>
    <t>до кредиту субрахунку 652</t>
  </si>
  <si>
    <t>Єдиний внесок (2,0%), грн.</t>
  </si>
  <si>
    <t>Єдиний внесок (33,2%), грн.</t>
  </si>
  <si>
    <t>Кошти ФСС З ТВП</t>
  </si>
  <si>
    <t>Нараховано єдиний соціальний внесок на винагороду по договорах ЦПХ (33,2%)</t>
  </si>
  <si>
    <t>Утримано єдиний внесок з сум допомоги по тимчасовій втраті працездатності (2,0%)</t>
  </si>
  <si>
    <t>Фліс Н.О.</t>
  </si>
  <si>
    <t>____________________</t>
  </si>
  <si>
    <t>________________</t>
  </si>
  <si>
    <t>_________________</t>
  </si>
  <si>
    <r>
      <t>Меморіальний ордер №17</t>
    </r>
    <r>
      <rPr>
        <sz val="24"/>
        <rFont val="Times New Roman"/>
        <family val="1"/>
      </rPr>
      <t xml:space="preserve">  </t>
    </r>
  </si>
  <si>
    <t xml:space="preserve">
ЗАТВЕРДЖЕНО 
наказом Державного казначейства України 
від 27 липня 2000 р. N 68
</t>
  </si>
  <si>
    <t>№ з/п</t>
  </si>
  <si>
    <t xml:space="preserve">Дебет </t>
  </si>
  <si>
    <t xml:space="preserve">Кредит </t>
  </si>
  <si>
    <t xml:space="preserve"> Обороти по м/о №17</t>
  </si>
  <si>
    <t>Залишок на 01.05.2013 р.</t>
  </si>
  <si>
    <t>1</t>
  </si>
  <si>
    <t>66</t>
  </si>
  <si>
    <t>271</t>
  </si>
  <si>
    <t>Інші записи</t>
  </si>
  <si>
    <t>Відшкодування працівниками вартості</t>
  </si>
  <si>
    <t>міжміських телефонних розмов не пов"язаних</t>
  </si>
  <si>
    <t>0000</t>
  </si>
  <si>
    <t>661/1</t>
  </si>
  <si>
    <t>661/2</t>
  </si>
  <si>
    <t>Відновлення фактичних видатків шляхом</t>
  </si>
  <si>
    <t xml:space="preserve">внесення працівником коштів на особовий </t>
  </si>
  <si>
    <t>Обороти за травень 2013 р.</t>
  </si>
  <si>
    <t>Залишок на 01.06.2013 р.</t>
  </si>
  <si>
    <t>за травень 2013 року</t>
  </si>
  <si>
    <t>31 травня 2013 року</t>
  </si>
  <si>
    <t>15.05.2013 р.</t>
  </si>
  <si>
    <t>24.05.2013 р.</t>
  </si>
  <si>
    <t>29.05.2013 р.</t>
  </si>
  <si>
    <t>30.05.2013 р.</t>
  </si>
  <si>
    <t>Відпускні, грн.</t>
  </si>
  <si>
    <t>Матеріальна допомога на оздоровлення, грн.</t>
  </si>
  <si>
    <t>9</t>
  </si>
  <si>
    <t>93</t>
  </si>
  <si>
    <t>П-93</t>
  </si>
  <si>
    <t>15</t>
  </si>
  <si>
    <t>20</t>
  </si>
  <si>
    <t>10</t>
  </si>
  <si>
    <t>Бухгалтерська довідка №3/17 від 31.05.2013 р.</t>
  </si>
  <si>
    <r>
      <t>Бухгалтерська довідка №3/17</t>
    </r>
    <r>
      <rPr>
        <sz val="24"/>
        <rFont val="Times New Roman"/>
        <family val="1"/>
      </rPr>
      <t xml:space="preserve">  </t>
    </r>
  </si>
  <si>
    <t xml:space="preserve">а також перевищення лімітів тривалості </t>
  </si>
  <si>
    <t>телефонних розмов по службових питаннях.</t>
  </si>
  <si>
    <t>рахунок установи.</t>
  </si>
  <si>
    <t>з виробничою необхідністю (......................),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</si>
</sst>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"/>
    <numFmt numFmtId="195" formatCode="#,##0.00&quot;р.&quot;"/>
    <numFmt numFmtId="196" formatCode="#,##0.00\ [$грн.-422]"/>
    <numFmt numFmtId="197" formatCode="#,##0.00\ &quot;грн.&quot;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  <bgColor indexed="9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5" xfId="0" applyFont="1" applyFill="1" applyBorder="1" applyAlignment="1">
      <alignment horizontal="justify" wrapText="1"/>
    </xf>
    <xf numFmtId="0" fontId="1" fillId="0" borderId="6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1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3" borderId="0" xfId="0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0" fillId="4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4" borderId="16" xfId="0" applyFill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2" borderId="7" xfId="0" applyNumberFormat="1" applyFill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justify" wrapText="1"/>
    </xf>
    <xf numFmtId="2" fontId="0" fillId="2" borderId="7" xfId="0" applyNumberFormat="1" applyFill="1" applyBorder="1" applyAlignment="1">
      <alignment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2" fontId="0" fillId="0" borderId="7" xfId="0" applyNumberFormat="1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2" fontId="0" fillId="0" borderId="20" xfId="0" applyNumberForma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11" xfId="0" applyFill="1" applyBorder="1" applyAlignment="1">
      <alignment/>
    </xf>
    <xf numFmtId="2" fontId="0" fillId="2" borderId="21" xfId="0" applyNumberForma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0" fontId="0" fillId="4" borderId="22" xfId="0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4" borderId="7" xfId="0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2" fontId="0" fillId="2" borderId="8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0" fillId="0" borderId="12" xfId="0" applyNumberForma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197" fontId="1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96" fontId="10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196" fontId="23" fillId="0" borderId="9" xfId="0" applyNumberFormat="1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6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85" zoomScaleSheetLayoutView="85" workbookViewId="0" topLeftCell="A1">
      <selection activeCell="Q35" sqref="Q35"/>
    </sheetView>
  </sheetViews>
  <sheetFormatPr defaultColWidth="9.140625" defaultRowHeight="12.75"/>
  <cols>
    <col min="1" max="1" width="12.7109375" style="36" customWidth="1"/>
    <col min="2" max="2" width="12.140625" style="36" customWidth="1"/>
    <col min="3" max="3" width="0.85546875" style="50" customWidth="1"/>
    <col min="4" max="4" width="11.00390625" style="0" customWidth="1"/>
    <col min="5" max="5" width="10.00390625" style="0" customWidth="1"/>
    <col min="6" max="6" width="0.85546875" style="50" customWidth="1"/>
    <col min="7" max="8" width="10.28125" style="0" customWidth="1"/>
    <col min="9" max="9" width="0.85546875" style="50" customWidth="1"/>
    <col min="10" max="11" width="9.421875" style="0" customWidth="1"/>
    <col min="12" max="12" width="0.85546875" style="50" customWidth="1"/>
    <col min="13" max="13" width="9.7109375" style="0" customWidth="1"/>
    <col min="14" max="14" width="9.00390625" style="0" customWidth="1"/>
    <col min="15" max="15" width="0.85546875" style="50" customWidth="1"/>
    <col min="16" max="16" width="9.00390625" style="0" customWidth="1"/>
    <col min="17" max="17" width="8.8515625" style="0" customWidth="1"/>
    <col min="18" max="18" width="0.85546875" style="50" customWidth="1"/>
    <col min="19" max="19" width="8.8515625" style="0" customWidth="1"/>
    <col min="20" max="20" width="9.57421875" style="0" bestFit="1" customWidth="1"/>
    <col min="21" max="21" width="0.85546875" style="50" customWidth="1"/>
    <col min="22" max="23" width="9.421875" style="0" customWidth="1"/>
    <col min="24" max="24" width="0.85546875" style="50" customWidth="1"/>
    <col min="25" max="25" width="10.7109375" style="0" customWidth="1"/>
    <col min="26" max="26" width="11.421875" style="0" customWidth="1"/>
    <col min="27" max="27" width="0.5625" style="50" customWidth="1"/>
  </cols>
  <sheetData>
    <row r="1" spans="1:27" ht="21.75" customHeight="1">
      <c r="A1" s="209" t="s">
        <v>170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 t="str">
        <f>мо2!A8</f>
        <v>за травень 2013 року</v>
      </c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  <c r="AA1" s="74"/>
    </row>
    <row r="2" spans="1:26" s="59" customFormat="1" ht="12.75">
      <c r="A2" s="196"/>
      <c r="B2" s="197"/>
      <c r="C2" s="75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49"/>
    </row>
    <row r="3" spans="1:26" s="50" customFormat="1" ht="13.5" thickBot="1">
      <c r="A3" s="198"/>
      <c r="B3" s="199"/>
      <c r="C3" s="76"/>
      <c r="D3" s="219" t="s">
        <v>134</v>
      </c>
      <c r="E3" s="219"/>
      <c r="F3" s="51"/>
      <c r="G3" s="219" t="s">
        <v>136</v>
      </c>
      <c r="H3" s="219"/>
      <c r="I3" s="51"/>
      <c r="J3" s="219" t="s">
        <v>166</v>
      </c>
      <c r="K3" s="219"/>
      <c r="L3" s="51"/>
      <c r="M3" s="219" t="s">
        <v>137</v>
      </c>
      <c r="N3" s="219"/>
      <c r="O3" s="51"/>
      <c r="P3" s="219" t="s">
        <v>135</v>
      </c>
      <c r="Q3" s="219"/>
      <c r="R3" s="51"/>
      <c r="S3" s="219" t="s">
        <v>138</v>
      </c>
      <c r="T3" s="219"/>
      <c r="U3" s="51"/>
      <c r="V3" s="219" t="s">
        <v>167</v>
      </c>
      <c r="W3" s="219"/>
      <c r="X3" s="51"/>
      <c r="Y3" s="219" t="s">
        <v>168</v>
      </c>
      <c r="Z3" s="220"/>
    </row>
    <row r="4" spans="1:26" ht="21" customHeight="1" thickBot="1" thickTop="1">
      <c r="A4" s="223" t="s">
        <v>218</v>
      </c>
      <c r="B4" s="224"/>
      <c r="C4" s="77"/>
      <c r="D4" s="123">
        <v>10851</v>
      </c>
      <c r="E4" s="118">
        <v>0</v>
      </c>
      <c r="F4" s="51"/>
      <c r="G4" s="124">
        <v>126938</v>
      </c>
      <c r="H4" s="118">
        <v>0</v>
      </c>
      <c r="I4" s="51"/>
      <c r="J4" s="124">
        <v>41649</v>
      </c>
      <c r="K4" s="118">
        <v>0</v>
      </c>
      <c r="L4" s="51"/>
      <c r="M4" s="124">
        <v>804</v>
      </c>
      <c r="N4" s="118">
        <v>0</v>
      </c>
      <c r="O4" s="51"/>
      <c r="P4" s="124">
        <v>67835</v>
      </c>
      <c r="Q4" s="118">
        <v>0</v>
      </c>
      <c r="R4" s="51"/>
      <c r="S4" s="124">
        <v>0</v>
      </c>
      <c r="T4" s="118">
        <v>52209</v>
      </c>
      <c r="U4" s="51"/>
      <c r="V4" s="124">
        <v>558.23</v>
      </c>
      <c r="W4" s="118">
        <v>0</v>
      </c>
      <c r="X4" s="51"/>
      <c r="Y4" s="124">
        <v>0</v>
      </c>
      <c r="Z4" s="123">
        <v>558.23</v>
      </c>
    </row>
    <row r="5" spans="1:26" ht="13.5" thickTop="1">
      <c r="A5" s="215" t="s">
        <v>83</v>
      </c>
      <c r="B5" s="216"/>
      <c r="C5" s="78"/>
      <c r="D5" s="82"/>
      <c r="E5" s="26"/>
      <c r="F5" s="51"/>
      <c r="G5" s="83"/>
      <c r="H5" s="26"/>
      <c r="I5" s="51"/>
      <c r="J5" s="83"/>
      <c r="K5" s="26"/>
      <c r="L5" s="51"/>
      <c r="M5" s="83"/>
      <c r="N5" s="26"/>
      <c r="O5" s="51"/>
      <c r="P5" s="83"/>
      <c r="Q5" s="26"/>
      <c r="R5" s="51"/>
      <c r="S5" s="83"/>
      <c r="T5" s="85"/>
      <c r="U5" s="51"/>
      <c r="V5" s="83"/>
      <c r="W5" s="26"/>
      <c r="X5" s="51"/>
      <c r="Y5" s="83"/>
      <c r="Z5" s="83"/>
    </row>
    <row r="6" spans="1:26" ht="12.75">
      <c r="A6" s="215" t="s">
        <v>169</v>
      </c>
      <c r="B6" s="216"/>
      <c r="C6" s="78"/>
      <c r="D6" s="32"/>
      <c r="E6" s="53"/>
      <c r="F6" s="51"/>
      <c r="G6" s="37"/>
      <c r="H6" s="53"/>
      <c r="I6" s="51"/>
      <c r="J6" s="55"/>
      <c r="K6" s="54"/>
      <c r="L6" s="51"/>
      <c r="M6" s="37"/>
      <c r="N6" s="54"/>
      <c r="O6" s="51"/>
      <c r="P6" s="37"/>
      <c r="Q6" s="54"/>
      <c r="R6" s="51"/>
      <c r="S6" s="37"/>
      <c r="T6" s="56"/>
      <c r="U6" s="51"/>
      <c r="V6" s="37"/>
      <c r="W6" s="53"/>
      <c r="X6" s="51"/>
      <c r="Y6" s="37"/>
      <c r="Z6" s="37"/>
    </row>
    <row r="7" spans="1:26" ht="12.75">
      <c r="A7" s="215" t="s">
        <v>84</v>
      </c>
      <c r="B7" s="216"/>
      <c r="C7" s="78"/>
      <c r="D7" s="32"/>
      <c r="E7" s="53"/>
      <c r="F7" s="51"/>
      <c r="G7" s="37"/>
      <c r="H7" s="53"/>
      <c r="I7" s="51"/>
      <c r="J7" s="37"/>
      <c r="K7" s="53"/>
      <c r="L7" s="51"/>
      <c r="M7" s="37"/>
      <c r="N7" s="53"/>
      <c r="O7" s="51"/>
      <c r="P7" s="37"/>
      <c r="Q7" s="53"/>
      <c r="R7" s="51"/>
      <c r="S7" s="55"/>
      <c r="T7" s="38"/>
      <c r="U7" s="51"/>
      <c r="V7" s="37"/>
      <c r="W7" s="53"/>
      <c r="X7" s="51"/>
      <c r="Y7" s="37"/>
      <c r="Z7" s="37"/>
    </row>
    <row r="8" spans="1:26" ht="12.75">
      <c r="A8" s="215" t="s">
        <v>85</v>
      </c>
      <c r="B8" s="216"/>
      <c r="C8" s="78"/>
      <c r="D8" s="32"/>
      <c r="E8" s="53"/>
      <c r="F8" s="51"/>
      <c r="G8" s="37"/>
      <c r="H8" s="53"/>
      <c r="I8" s="51"/>
      <c r="J8" s="37"/>
      <c r="K8" s="53"/>
      <c r="L8" s="51"/>
      <c r="M8" s="37"/>
      <c r="N8" s="53"/>
      <c r="O8" s="51"/>
      <c r="P8" s="55">
        <f>мо6!S40</f>
        <v>452</v>
      </c>
      <c r="Q8" s="53"/>
      <c r="R8" s="51"/>
      <c r="S8" s="55">
        <f>мо6!V40</f>
        <v>229</v>
      </c>
      <c r="T8" s="56">
        <f>мо6!U40</f>
        <v>452</v>
      </c>
      <c r="U8" s="51"/>
      <c r="V8" s="37"/>
      <c r="W8" s="53"/>
      <c r="X8" s="51"/>
      <c r="Y8" s="37"/>
      <c r="Z8" s="37"/>
    </row>
    <row r="9" spans="1:26" ht="12.75">
      <c r="A9" s="215" t="s">
        <v>132</v>
      </c>
      <c r="B9" s="216"/>
      <c r="C9" s="78"/>
      <c r="D9" s="35"/>
      <c r="E9" s="54"/>
      <c r="F9" s="51"/>
      <c r="G9" s="37"/>
      <c r="H9" s="54"/>
      <c r="I9" s="51"/>
      <c r="J9" s="55"/>
      <c r="K9" s="54"/>
      <c r="L9" s="51"/>
      <c r="M9" s="55"/>
      <c r="N9" s="54"/>
      <c r="O9" s="51"/>
      <c r="P9" s="37"/>
      <c r="Q9" s="53"/>
      <c r="R9" s="51"/>
      <c r="S9" s="55"/>
      <c r="T9" s="56"/>
      <c r="U9" s="51"/>
      <c r="V9" s="106"/>
      <c r="W9" s="54"/>
      <c r="X9" s="51"/>
      <c r="Y9" s="106"/>
      <c r="Z9" s="55"/>
    </row>
    <row r="10" spans="1:26" ht="12.75">
      <c r="A10" s="215" t="s">
        <v>133</v>
      </c>
      <c r="B10" s="216"/>
      <c r="C10" s="78"/>
      <c r="D10" s="32"/>
      <c r="E10" s="53"/>
      <c r="F10" s="51"/>
      <c r="G10" s="37"/>
      <c r="H10" s="53"/>
      <c r="I10" s="51"/>
      <c r="J10" s="37"/>
      <c r="K10" s="53"/>
      <c r="L10" s="51"/>
      <c r="M10" s="37"/>
      <c r="N10" s="53"/>
      <c r="O10" s="51"/>
      <c r="P10" s="37"/>
      <c r="Q10" s="53"/>
      <c r="R10" s="51"/>
      <c r="S10" s="55"/>
      <c r="T10" s="38"/>
      <c r="U10" s="51"/>
      <c r="V10" s="55"/>
      <c r="W10" s="54"/>
      <c r="X10" s="51"/>
      <c r="Y10" s="55"/>
      <c r="Z10" s="55"/>
    </row>
    <row r="11" spans="1:26" ht="12.75">
      <c r="A11" s="215" t="s">
        <v>217</v>
      </c>
      <c r="B11" s="216"/>
      <c r="C11" s="78"/>
      <c r="D11" s="32"/>
      <c r="E11" s="53"/>
      <c r="F11" s="51"/>
      <c r="G11" s="37"/>
      <c r="H11" s="53"/>
      <c r="I11" s="51"/>
      <c r="J11" s="37"/>
      <c r="K11" s="53"/>
      <c r="L11" s="51"/>
      <c r="M11" s="37"/>
      <c r="N11" s="53"/>
      <c r="O11" s="51"/>
      <c r="P11" s="37"/>
      <c r="Q11" s="54"/>
      <c r="R11" s="51"/>
      <c r="S11" s="55"/>
      <c r="T11" s="56"/>
      <c r="U11" s="51"/>
      <c r="V11" s="55"/>
      <c r="W11" s="53"/>
      <c r="X11" s="51"/>
      <c r="Y11" s="55"/>
      <c r="Z11" s="37"/>
    </row>
    <row r="12" spans="1:27" s="18" customFormat="1" ht="21" customHeight="1">
      <c r="A12" s="215" t="s">
        <v>230</v>
      </c>
      <c r="B12" s="216"/>
      <c r="C12" s="78"/>
      <c r="D12" s="96">
        <f>SUM(D5:D11)</f>
        <v>0</v>
      </c>
      <c r="E12" s="120">
        <f>SUM(E5:E11)</f>
        <v>0</v>
      </c>
      <c r="F12" s="51"/>
      <c r="G12" s="96">
        <f>SUM(G5:G11)</f>
        <v>0</v>
      </c>
      <c r="H12" s="120">
        <f>SUM(H5:H11)</f>
        <v>0</v>
      </c>
      <c r="I12" s="51"/>
      <c r="J12" s="96">
        <f>SUM(J5:J11)</f>
        <v>0</v>
      </c>
      <c r="K12" s="120">
        <f>SUM(K5:K11)</f>
        <v>0</v>
      </c>
      <c r="L12" s="51"/>
      <c r="M12" s="96">
        <f>SUM(M5:M11)</f>
        <v>0</v>
      </c>
      <c r="N12" s="120">
        <f>SUM(N5:N11)</f>
        <v>0</v>
      </c>
      <c r="O12" s="51"/>
      <c r="P12" s="96">
        <f>SUM(P5:P11)</f>
        <v>452</v>
      </c>
      <c r="Q12" s="120">
        <f>SUM(Q5:Q11)</f>
        <v>0</v>
      </c>
      <c r="R12" s="51"/>
      <c r="S12" s="96">
        <f>SUM(S5:S11)</f>
        <v>229</v>
      </c>
      <c r="T12" s="120">
        <f>SUM(T5:T11)</f>
        <v>452</v>
      </c>
      <c r="U12" s="51"/>
      <c r="V12" s="121">
        <f>SUM(V5:V11)</f>
        <v>0</v>
      </c>
      <c r="W12" s="122">
        <f>SUM(W5:W11)</f>
        <v>0</v>
      </c>
      <c r="X12" s="51"/>
      <c r="Y12" s="121">
        <f>SUM(Y5:Y11)</f>
        <v>0</v>
      </c>
      <c r="Z12" s="150">
        <f>SUM(Z5:Z11)</f>
        <v>0</v>
      </c>
      <c r="AA12" s="50"/>
    </row>
    <row r="13" spans="1:27" s="18" customFormat="1" ht="21" customHeight="1">
      <c r="A13" s="215" t="s">
        <v>231</v>
      </c>
      <c r="B13" s="216"/>
      <c r="C13" s="78"/>
      <c r="D13" s="140">
        <f>D4+D12-E12</f>
        <v>10851</v>
      </c>
      <c r="E13" s="141"/>
      <c r="F13" s="51"/>
      <c r="G13" s="142">
        <f>G4+G12-H12</f>
        <v>126938</v>
      </c>
      <c r="H13" s="141"/>
      <c r="I13" s="51"/>
      <c r="J13" s="142">
        <f>J4+J12-K12</f>
        <v>41649</v>
      </c>
      <c r="K13" s="141"/>
      <c r="L13" s="51"/>
      <c r="M13" s="142">
        <f>M4+M12-N12</f>
        <v>804</v>
      </c>
      <c r="N13" s="141"/>
      <c r="O13" s="51"/>
      <c r="P13" s="142">
        <f>P4+P12-Q12</f>
        <v>68287</v>
      </c>
      <c r="Q13" s="141"/>
      <c r="R13" s="51"/>
      <c r="S13" s="142"/>
      <c r="T13" s="146">
        <f>T4+T12-S12</f>
        <v>52432</v>
      </c>
      <c r="U13" s="51"/>
      <c r="V13" s="151">
        <f>V4+V12-W12</f>
        <v>558.23</v>
      </c>
      <c r="W13" s="144"/>
      <c r="X13" s="51"/>
      <c r="Y13" s="143"/>
      <c r="Z13" s="151">
        <f>Z4+Z12-Y12</f>
        <v>558.23</v>
      </c>
      <c r="AA13" s="50"/>
    </row>
    <row r="14" spans="1:26" s="50" customFormat="1" ht="14.25" customHeight="1">
      <c r="A14" s="225"/>
      <c r="B14" s="226"/>
      <c r="C14" s="51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152"/>
    </row>
    <row r="15" spans="1:26" s="50" customFormat="1" ht="12.75" customHeight="1" hidden="1">
      <c r="A15" s="227"/>
      <c r="B15" s="21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53"/>
    </row>
    <row r="16" spans="1:26" s="59" customFormat="1" ht="13.5" thickBot="1">
      <c r="A16" s="195"/>
      <c r="B16" s="207"/>
      <c r="C16" s="57"/>
      <c r="D16" s="221" t="s">
        <v>178</v>
      </c>
      <c r="E16" s="221"/>
      <c r="G16" s="221" t="s">
        <v>179</v>
      </c>
      <c r="H16" s="221"/>
      <c r="J16" s="221" t="s">
        <v>139</v>
      </c>
      <c r="K16" s="221"/>
      <c r="M16" s="221" t="s">
        <v>65</v>
      </c>
      <c r="N16" s="221"/>
      <c r="P16" s="221" t="s">
        <v>64</v>
      </c>
      <c r="Q16" s="221"/>
      <c r="S16" s="221" t="s">
        <v>180</v>
      </c>
      <c r="T16" s="221"/>
      <c r="V16" s="221" t="s">
        <v>181</v>
      </c>
      <c r="W16" s="221"/>
      <c r="Y16" s="221" t="s">
        <v>182</v>
      </c>
      <c r="Z16" s="222"/>
    </row>
    <row r="17" spans="1:26" ht="21" customHeight="1" thickBot="1" thickTop="1">
      <c r="A17" s="223" t="str">
        <f>A4</f>
        <v>Залишок на 01.05.2013 р.</v>
      </c>
      <c r="B17" s="224"/>
      <c r="C17" s="79"/>
      <c r="D17" s="124">
        <v>0</v>
      </c>
      <c r="E17" s="118">
        <v>161949</v>
      </c>
      <c r="F17" s="51"/>
      <c r="G17" s="124">
        <v>0</v>
      </c>
      <c r="H17" s="118">
        <v>33919</v>
      </c>
      <c r="I17" s="51"/>
      <c r="J17" s="124">
        <v>0</v>
      </c>
      <c r="K17" s="118">
        <v>167317.84</v>
      </c>
      <c r="L17" s="51"/>
      <c r="M17" s="124">
        <v>169034.55</v>
      </c>
      <c r="N17" s="118">
        <v>0</v>
      </c>
      <c r="O17" s="51"/>
      <c r="P17" s="124">
        <v>0</v>
      </c>
      <c r="Q17" s="118">
        <v>0</v>
      </c>
      <c r="R17" s="51"/>
      <c r="S17" s="124">
        <v>0</v>
      </c>
      <c r="T17" s="118">
        <v>0</v>
      </c>
      <c r="U17" s="51"/>
      <c r="V17" s="127">
        <v>0</v>
      </c>
      <c r="W17" s="118">
        <v>0</v>
      </c>
      <c r="X17" s="51"/>
      <c r="Y17" s="127">
        <v>0</v>
      </c>
      <c r="Z17" s="123">
        <v>0</v>
      </c>
    </row>
    <row r="18" spans="1:26" ht="13.5" thickTop="1">
      <c r="A18" s="215" t="s">
        <v>83</v>
      </c>
      <c r="B18" s="216"/>
      <c r="C18" s="80"/>
      <c r="D18" s="86"/>
      <c r="E18" s="26"/>
      <c r="F18" s="51"/>
      <c r="G18" s="86"/>
      <c r="H18" s="26"/>
      <c r="I18" s="51"/>
      <c r="J18" s="86">
        <f>мо2!Z40</f>
        <v>5.34</v>
      </c>
      <c r="K18" s="26">
        <f>мо2!K40</f>
        <v>57488.34</v>
      </c>
      <c r="L18" s="51"/>
      <c r="M18" s="83"/>
      <c r="N18" s="26"/>
      <c r="O18" s="51"/>
      <c r="P18" s="83">
        <f>мо2!K40</f>
        <v>57488.34</v>
      </c>
      <c r="Q18" s="26">
        <f>мо2!AB40</f>
        <v>57493.68</v>
      </c>
      <c r="R18" s="51"/>
      <c r="S18" s="86">
        <f>'мо2-а'!J39</f>
        <v>0</v>
      </c>
      <c r="T18" s="85">
        <f>'мо2-а'!AA39</f>
        <v>0</v>
      </c>
      <c r="U18" s="51"/>
      <c r="V18" s="26"/>
      <c r="W18" s="85"/>
      <c r="X18" s="51"/>
      <c r="Y18" s="139">
        <f>мо2!N40</f>
        <v>32227.879999999997</v>
      </c>
      <c r="Z18" s="87"/>
    </row>
    <row r="19" spans="1:26" ht="12.75">
      <c r="A19" s="215" t="s">
        <v>169</v>
      </c>
      <c r="B19" s="216"/>
      <c r="C19" s="80"/>
      <c r="D19" s="55"/>
      <c r="E19" s="53"/>
      <c r="F19" s="51"/>
      <c r="G19" s="37"/>
      <c r="H19" s="53"/>
      <c r="I19" s="51"/>
      <c r="J19" s="55"/>
      <c r="K19" s="53"/>
      <c r="L19" s="51"/>
      <c r="M19" s="37"/>
      <c r="N19" s="53"/>
      <c r="O19" s="51"/>
      <c r="P19" s="55"/>
      <c r="Q19" s="54"/>
      <c r="R19" s="51"/>
      <c r="S19" s="37"/>
      <c r="T19" s="56"/>
      <c r="U19" s="51"/>
      <c r="V19" s="53"/>
      <c r="W19" s="56"/>
      <c r="X19" s="51"/>
      <c r="Y19" s="53"/>
      <c r="Z19" s="35"/>
    </row>
    <row r="20" spans="1:26" ht="12.75">
      <c r="A20" s="215" t="s">
        <v>84</v>
      </c>
      <c r="B20" s="216"/>
      <c r="C20" s="80"/>
      <c r="D20" s="37"/>
      <c r="E20" s="53"/>
      <c r="F20" s="51"/>
      <c r="G20" s="37"/>
      <c r="H20" s="53"/>
      <c r="I20" s="51"/>
      <c r="J20" s="37"/>
      <c r="K20" s="53"/>
      <c r="L20" s="51"/>
      <c r="M20" s="55">
        <f>мо5!U13+мо5!U15+мо5!U17+мо5!U18+мо5!U19</f>
        <v>54606.310000000005</v>
      </c>
      <c r="N20" s="53"/>
      <c r="O20" s="51"/>
      <c r="P20" s="37"/>
      <c r="Q20" s="53"/>
      <c r="R20" s="51"/>
      <c r="S20" s="37"/>
      <c r="T20" s="38"/>
      <c r="U20" s="51"/>
      <c r="V20" s="53"/>
      <c r="W20" s="38"/>
      <c r="X20" s="51"/>
      <c r="Y20" s="54">
        <f>'мо5-2'!M7+'мо5-2'!N7+'мо5-2'!O7+'мо5-2'!P7</f>
        <v>7835.44</v>
      </c>
      <c r="Z20" s="35">
        <f>'мо5-2'!K7</f>
        <v>40063.32000000001</v>
      </c>
    </row>
    <row r="21" spans="1:26" ht="12.75">
      <c r="A21" s="215" t="s">
        <v>85</v>
      </c>
      <c r="B21" s="216"/>
      <c r="C21" s="80"/>
      <c r="D21" s="37"/>
      <c r="E21" s="53"/>
      <c r="F21" s="51"/>
      <c r="G21" s="37"/>
      <c r="H21" s="54">
        <f>мо6!V40</f>
        <v>229</v>
      </c>
      <c r="I21" s="51"/>
      <c r="J21" s="55"/>
      <c r="K21" s="53"/>
      <c r="L21" s="51"/>
      <c r="M21" s="55">
        <f>мо6!P40+мо6!U40</f>
        <v>2610.2599999999998</v>
      </c>
      <c r="N21" s="53"/>
      <c r="O21" s="51"/>
      <c r="P21" s="37"/>
      <c r="Q21" s="53"/>
      <c r="R21" s="51"/>
      <c r="S21" s="37"/>
      <c r="T21" s="38"/>
      <c r="U21" s="51"/>
      <c r="V21" s="53"/>
      <c r="W21" s="38"/>
      <c r="X21" s="51"/>
      <c r="Y21" s="53"/>
      <c r="Z21" s="32"/>
    </row>
    <row r="22" spans="1:26" ht="12.75">
      <c r="A22" s="215" t="s">
        <v>132</v>
      </c>
      <c r="B22" s="216"/>
      <c r="C22" s="80"/>
      <c r="D22" s="55"/>
      <c r="E22" s="54"/>
      <c r="F22" s="51"/>
      <c r="G22" s="37"/>
      <c r="H22" s="53"/>
      <c r="I22" s="51"/>
      <c r="J22" s="55"/>
      <c r="K22" s="53"/>
      <c r="L22" s="51"/>
      <c r="M22" s="55">
        <f>мо8!O30</f>
        <v>271.77</v>
      </c>
      <c r="N22" s="53"/>
      <c r="O22" s="51"/>
      <c r="P22" s="37"/>
      <c r="Q22" s="53"/>
      <c r="R22" s="51"/>
      <c r="S22" s="37"/>
      <c r="T22" s="38"/>
      <c r="U22" s="51"/>
      <c r="V22" s="53"/>
      <c r="W22" s="38"/>
      <c r="X22" s="51"/>
      <c r="Y22" s="53"/>
      <c r="Z22" s="32"/>
    </row>
    <row r="23" spans="1:26" ht="12.75">
      <c r="A23" s="215" t="s">
        <v>133</v>
      </c>
      <c r="B23" s="216"/>
      <c r="C23" s="80"/>
      <c r="D23" s="37"/>
      <c r="E23" s="53"/>
      <c r="F23" s="51"/>
      <c r="G23" s="37"/>
      <c r="H23" s="53"/>
      <c r="I23" s="51"/>
      <c r="J23" s="37"/>
      <c r="K23" s="53"/>
      <c r="L23" s="51"/>
      <c r="M23" s="55">
        <f>мо13!J20</f>
        <v>488.91</v>
      </c>
      <c r="N23" s="53"/>
      <c r="O23" s="51"/>
      <c r="P23" s="37"/>
      <c r="Q23" s="53"/>
      <c r="R23" s="51"/>
      <c r="S23" s="37"/>
      <c r="T23" s="38"/>
      <c r="U23" s="51"/>
      <c r="V23" s="53"/>
      <c r="W23" s="56">
        <f>мо13!G20</f>
        <v>0</v>
      </c>
      <c r="X23" s="51"/>
      <c r="Y23" s="53"/>
      <c r="Z23" s="32"/>
    </row>
    <row r="24" spans="1:26" ht="12.75">
      <c r="A24" s="215" t="s">
        <v>217</v>
      </c>
      <c r="B24" s="216"/>
      <c r="C24" s="81"/>
      <c r="D24" s="37"/>
      <c r="E24" s="131"/>
      <c r="F24" s="51"/>
      <c r="G24" s="134"/>
      <c r="H24" s="53"/>
      <c r="I24" s="51"/>
      <c r="J24" s="55"/>
      <c r="K24" s="53"/>
      <c r="L24" s="51"/>
      <c r="M24" s="55"/>
      <c r="N24" s="54">
        <f>мо17!U15</f>
        <v>5.34</v>
      </c>
      <c r="O24" s="51"/>
      <c r="P24" s="55">
        <f>мо17!U15</f>
        <v>5.34</v>
      </c>
      <c r="Q24" s="53"/>
      <c r="R24" s="51"/>
      <c r="S24" s="37"/>
      <c r="T24" s="38"/>
      <c r="U24" s="51"/>
      <c r="V24" s="53"/>
      <c r="W24" s="38"/>
      <c r="X24" s="51"/>
      <c r="Y24" s="53"/>
      <c r="Z24" s="32"/>
    </row>
    <row r="25" spans="1:27" s="18" customFormat="1" ht="21" customHeight="1">
      <c r="A25" s="215" t="str">
        <f>A12</f>
        <v>Обороти за травень 2013 р.</v>
      </c>
      <c r="B25" s="216"/>
      <c r="C25" s="80"/>
      <c r="D25" s="96">
        <f>SUM(D18:D24)</f>
        <v>0</v>
      </c>
      <c r="E25" s="120">
        <f>SUM(E18:E24)</f>
        <v>0</v>
      </c>
      <c r="F25" s="51"/>
      <c r="G25" s="96">
        <f>SUM(G18:G24)</f>
        <v>0</v>
      </c>
      <c r="H25" s="120">
        <f>SUM(H18:H24)</f>
        <v>229</v>
      </c>
      <c r="I25" s="51"/>
      <c r="J25" s="96">
        <f>SUM(J18:J24)</f>
        <v>5.34</v>
      </c>
      <c r="K25" s="120">
        <f>SUM(K18:K24)</f>
        <v>57488.34</v>
      </c>
      <c r="L25" s="51"/>
      <c r="M25" s="96">
        <f>M24+M23+M22+M21+M20+M19+M18</f>
        <v>57977.25000000001</v>
      </c>
      <c r="N25" s="120">
        <f>SUM(N18:N24)</f>
        <v>5.34</v>
      </c>
      <c r="O25" s="51"/>
      <c r="P25" s="96">
        <f>SUM(P18:P24)</f>
        <v>57493.67999999999</v>
      </c>
      <c r="Q25" s="120">
        <f>SUM(Q18:Q24)</f>
        <v>57493.68</v>
      </c>
      <c r="R25" s="51"/>
      <c r="S25" s="96">
        <f>SUM(S18:S24)</f>
        <v>0</v>
      </c>
      <c r="T25" s="120">
        <f>SUM(T18:T24)</f>
        <v>0</v>
      </c>
      <c r="U25" s="51"/>
      <c r="V25" s="100">
        <f>SUM(V18:V24)</f>
        <v>0</v>
      </c>
      <c r="W25" s="156">
        <f>SUM(W18:W24)</f>
        <v>0</v>
      </c>
      <c r="X25" s="51"/>
      <c r="Y25" s="100">
        <f>SUM(Y18:Y24)</f>
        <v>40063.32</v>
      </c>
      <c r="Z25" s="100">
        <f>SUM(Z18:Z24)</f>
        <v>40063.32000000001</v>
      </c>
      <c r="AA25" s="50"/>
    </row>
    <row r="26" spans="1:27" s="18" customFormat="1" ht="21" customHeight="1">
      <c r="A26" s="215" t="str">
        <f>A13</f>
        <v>Залишок на 01.06.2013 р.</v>
      </c>
      <c r="B26" s="216"/>
      <c r="C26" s="80"/>
      <c r="D26" s="47"/>
      <c r="E26" s="119">
        <f>E17+E25-D25</f>
        <v>161949</v>
      </c>
      <c r="F26" s="51"/>
      <c r="G26" s="47"/>
      <c r="H26" s="119">
        <f>H17+H25-G25</f>
        <v>34148</v>
      </c>
      <c r="I26" s="51"/>
      <c r="J26" s="96"/>
      <c r="K26" s="119">
        <f>K17+K25-J25</f>
        <v>224800.84</v>
      </c>
      <c r="L26" s="51"/>
      <c r="M26" s="96">
        <f>M17+M25-N25</f>
        <v>227006.46</v>
      </c>
      <c r="N26" s="49"/>
      <c r="O26" s="51"/>
      <c r="P26" s="96">
        <f>P17+P25-Q25</f>
        <v>0</v>
      </c>
      <c r="Q26" s="49"/>
      <c r="R26" s="51"/>
      <c r="S26" s="96">
        <f>S17+S25-T25</f>
        <v>0</v>
      </c>
      <c r="T26" s="49"/>
      <c r="U26" s="51"/>
      <c r="V26" s="100">
        <f>V17+V25-W25</f>
        <v>0</v>
      </c>
      <c r="W26" s="52"/>
      <c r="X26" s="51"/>
      <c r="Y26" s="100">
        <f>Y17+Y25-Z25</f>
        <v>0</v>
      </c>
      <c r="Z26" s="154"/>
      <c r="AA26" s="50"/>
    </row>
    <row r="27" spans="1:26" s="50" customFormat="1" ht="11.25" customHeight="1">
      <c r="A27" s="145"/>
      <c r="B27" s="5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153"/>
    </row>
    <row r="28" spans="1:26" s="50" customFormat="1" ht="3" customHeight="1" hidden="1">
      <c r="A28" s="88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153"/>
    </row>
    <row r="29" spans="1:26" s="59" customFormat="1" ht="13.5" thickBot="1">
      <c r="A29" s="198"/>
      <c r="B29" s="199"/>
      <c r="C29" s="75"/>
      <c r="D29" s="221" t="s">
        <v>183</v>
      </c>
      <c r="E29" s="221"/>
      <c r="G29" s="221" t="s">
        <v>140</v>
      </c>
      <c r="H29" s="221"/>
      <c r="J29" s="221" t="s">
        <v>184</v>
      </c>
      <c r="K29" s="221"/>
      <c r="M29" s="221" t="s">
        <v>195</v>
      </c>
      <c r="N29" s="221"/>
      <c r="P29" s="221" t="s">
        <v>196</v>
      </c>
      <c r="Q29" s="221"/>
      <c r="S29" s="221" t="s">
        <v>185</v>
      </c>
      <c r="T29" s="221"/>
      <c r="V29" s="221" t="s">
        <v>197</v>
      </c>
      <c r="W29" s="221"/>
      <c r="Y29" s="221" t="s">
        <v>186</v>
      </c>
      <c r="Z29" s="222"/>
    </row>
    <row r="30" spans="1:26" ht="21" customHeight="1" thickBot="1" thickTop="1">
      <c r="A30" s="223" t="str">
        <f>A17</f>
        <v>Залишок на 01.05.2013 р.</v>
      </c>
      <c r="B30" s="224"/>
      <c r="C30" s="77"/>
      <c r="D30" s="123">
        <v>0</v>
      </c>
      <c r="E30" s="118">
        <v>0</v>
      </c>
      <c r="F30" s="51"/>
      <c r="G30" s="124">
        <v>0</v>
      </c>
      <c r="H30" s="118">
        <v>0</v>
      </c>
      <c r="I30" s="51"/>
      <c r="J30" s="124">
        <v>0</v>
      </c>
      <c r="K30" s="118">
        <v>0</v>
      </c>
      <c r="L30" s="51"/>
      <c r="M30" s="124">
        <v>0</v>
      </c>
      <c r="N30" s="118">
        <v>0</v>
      </c>
      <c r="O30" s="51"/>
      <c r="P30" s="124">
        <v>0</v>
      </c>
      <c r="Q30" s="118">
        <v>0</v>
      </c>
      <c r="R30" s="51"/>
      <c r="S30" s="124">
        <v>0</v>
      </c>
      <c r="T30" s="118">
        <v>0</v>
      </c>
      <c r="U30" s="51"/>
      <c r="V30" s="127">
        <v>0</v>
      </c>
      <c r="W30" s="118">
        <v>0</v>
      </c>
      <c r="X30" s="51"/>
      <c r="Y30" s="127">
        <v>0</v>
      </c>
      <c r="Z30" s="123">
        <v>0</v>
      </c>
    </row>
    <row r="31" spans="1:26" ht="13.5" thickTop="1">
      <c r="A31" s="215" t="s">
        <v>83</v>
      </c>
      <c r="B31" s="216"/>
      <c r="C31" s="78"/>
      <c r="D31" s="87">
        <f>'мо2-а'!M39</f>
        <v>0</v>
      </c>
      <c r="E31" s="26"/>
      <c r="F31" s="51"/>
      <c r="G31" s="86">
        <f>мо2!R40</f>
        <v>2249.37</v>
      </c>
      <c r="H31" s="26"/>
      <c r="I31" s="51"/>
      <c r="J31" s="162"/>
      <c r="K31" s="26"/>
      <c r="L31" s="51"/>
      <c r="M31" s="86">
        <f>мо2!O40</f>
        <v>14542.99</v>
      </c>
      <c r="N31" s="26"/>
      <c r="O31" s="51"/>
      <c r="P31" s="86">
        <f>мо2!T40</f>
        <v>5586.07</v>
      </c>
      <c r="Q31" s="26"/>
      <c r="R31" s="51"/>
      <c r="S31" s="86">
        <f>'мо2-а'!S39</f>
        <v>0</v>
      </c>
      <c r="T31" s="85"/>
      <c r="U31" s="51"/>
      <c r="V31" s="26"/>
      <c r="W31" s="85"/>
      <c r="X31" s="51"/>
      <c r="Y31" s="26"/>
      <c r="Z31" s="87">
        <f>'мо2-а'!J39</f>
        <v>0</v>
      </c>
    </row>
    <row r="32" spans="1:26" ht="12.75">
      <c r="A32" s="215" t="s">
        <v>169</v>
      </c>
      <c r="B32" s="216"/>
      <c r="C32" s="78"/>
      <c r="D32" s="35"/>
      <c r="E32" s="54"/>
      <c r="F32" s="51"/>
      <c r="G32" s="37"/>
      <c r="H32" s="53"/>
      <c r="I32" s="51"/>
      <c r="J32" s="37"/>
      <c r="K32" s="53"/>
      <c r="L32" s="51"/>
      <c r="M32" s="37"/>
      <c r="N32" s="53"/>
      <c r="O32" s="51"/>
      <c r="P32" s="37"/>
      <c r="Q32" s="53"/>
      <c r="R32" s="51"/>
      <c r="S32" s="37"/>
      <c r="T32" s="38"/>
      <c r="U32" s="51"/>
      <c r="V32" s="53"/>
      <c r="W32" s="38"/>
      <c r="X32" s="51"/>
      <c r="Y32" s="53"/>
      <c r="Z32" s="32"/>
    </row>
    <row r="33" spans="1:26" ht="12.75">
      <c r="A33" s="215" t="s">
        <v>84</v>
      </c>
      <c r="B33" s="216"/>
      <c r="C33" s="78"/>
      <c r="D33" s="35"/>
      <c r="E33" s="54"/>
      <c r="F33" s="51"/>
      <c r="G33" s="37"/>
      <c r="H33" s="54">
        <f>'мо5-2'!M7+'мо5-2'!N7+'мо5-2'!O7</f>
        <v>2249.37</v>
      </c>
      <c r="I33" s="51"/>
      <c r="J33" s="37"/>
      <c r="K33" s="53"/>
      <c r="L33" s="51"/>
      <c r="M33" s="55"/>
      <c r="N33" s="54">
        <f>мо5!U17++мо5!U18+мо5!U19</f>
        <v>14542.99</v>
      </c>
      <c r="O33" s="51"/>
      <c r="P33" s="55"/>
      <c r="Q33" s="54">
        <f>'мо5-2'!P7</f>
        <v>5586.07</v>
      </c>
      <c r="R33" s="51"/>
      <c r="S33" s="37"/>
      <c r="T33" s="38"/>
      <c r="U33" s="51"/>
      <c r="V33" s="53"/>
      <c r="W33" s="38"/>
      <c r="X33" s="51"/>
      <c r="Y33" s="54"/>
      <c r="Z33" s="32"/>
    </row>
    <row r="34" spans="1:26" ht="12.75">
      <c r="A34" s="215" t="s">
        <v>85</v>
      </c>
      <c r="B34" s="216"/>
      <c r="C34" s="78"/>
      <c r="D34" s="32"/>
      <c r="E34" s="53"/>
      <c r="F34" s="51"/>
      <c r="G34" s="37"/>
      <c r="H34" s="53"/>
      <c r="I34" s="51"/>
      <c r="J34" s="37"/>
      <c r="K34" s="54"/>
      <c r="L34" s="51"/>
      <c r="M34" s="37"/>
      <c r="N34" s="53"/>
      <c r="O34" s="51"/>
      <c r="P34" s="37"/>
      <c r="Q34" s="53"/>
      <c r="R34" s="51"/>
      <c r="S34" s="37"/>
      <c r="T34" s="38"/>
      <c r="U34" s="51"/>
      <c r="V34" s="53"/>
      <c r="W34" s="38"/>
      <c r="X34" s="51"/>
      <c r="Y34" s="53"/>
      <c r="Z34" s="32"/>
    </row>
    <row r="35" spans="1:26" ht="12.75">
      <c r="A35" s="215" t="s">
        <v>132</v>
      </c>
      <c r="B35" s="216"/>
      <c r="C35" s="78"/>
      <c r="D35" s="32"/>
      <c r="E35" s="53"/>
      <c r="F35" s="51"/>
      <c r="G35" s="37"/>
      <c r="H35" s="54"/>
      <c r="I35" s="51"/>
      <c r="J35" s="37"/>
      <c r="K35" s="53"/>
      <c r="L35" s="51"/>
      <c r="M35" s="37"/>
      <c r="N35" s="53"/>
      <c r="O35" s="51"/>
      <c r="P35" s="37"/>
      <c r="Q35" s="53"/>
      <c r="R35" s="51"/>
      <c r="S35" s="37"/>
      <c r="T35" s="38"/>
      <c r="U35" s="51"/>
      <c r="V35" s="53"/>
      <c r="W35" s="38"/>
      <c r="X35" s="51"/>
      <c r="Y35" s="53"/>
      <c r="Z35" s="32"/>
    </row>
    <row r="36" spans="1:26" ht="12.75">
      <c r="A36" s="215" t="s">
        <v>133</v>
      </c>
      <c r="B36" s="216"/>
      <c r="C36" s="78"/>
      <c r="D36" s="32"/>
      <c r="E36" s="53"/>
      <c r="F36" s="51"/>
      <c r="G36" s="37"/>
      <c r="H36" s="54"/>
      <c r="I36" s="51"/>
      <c r="J36" s="37"/>
      <c r="K36" s="53"/>
      <c r="L36" s="51"/>
      <c r="M36" s="37"/>
      <c r="N36" s="53"/>
      <c r="O36" s="51"/>
      <c r="P36" s="37"/>
      <c r="Q36" s="53"/>
      <c r="R36" s="51"/>
      <c r="S36" s="37"/>
      <c r="T36" s="38"/>
      <c r="U36" s="51"/>
      <c r="V36" s="53"/>
      <c r="W36" s="38"/>
      <c r="X36" s="51"/>
      <c r="Y36" s="53"/>
      <c r="Z36" s="32"/>
    </row>
    <row r="37" spans="1:26" ht="12.75">
      <c r="A37" s="215" t="s">
        <v>217</v>
      </c>
      <c r="B37" s="216"/>
      <c r="C37" s="78"/>
      <c r="D37" s="32"/>
      <c r="E37" s="53"/>
      <c r="F37" s="51"/>
      <c r="G37" s="37"/>
      <c r="H37" s="53"/>
      <c r="I37" s="51"/>
      <c r="J37" s="37"/>
      <c r="K37" s="53"/>
      <c r="L37" s="51"/>
      <c r="M37" s="37"/>
      <c r="N37" s="53"/>
      <c r="O37" s="51"/>
      <c r="P37" s="37"/>
      <c r="Q37" s="53"/>
      <c r="R37" s="51"/>
      <c r="S37" s="132"/>
      <c r="T37" s="133"/>
      <c r="U37" s="51"/>
      <c r="V37" s="53"/>
      <c r="W37" s="38"/>
      <c r="X37" s="51"/>
      <c r="Y37" s="53"/>
      <c r="Z37" s="32"/>
    </row>
    <row r="38" spans="1:27" s="18" customFormat="1" ht="21" customHeight="1">
      <c r="A38" s="215" t="str">
        <f>A25</f>
        <v>Обороти за травень 2013 р.</v>
      </c>
      <c r="B38" s="216"/>
      <c r="C38" s="78"/>
      <c r="D38" s="96">
        <f>SUM(D31:D37)</f>
        <v>0</v>
      </c>
      <c r="E38" s="120">
        <f>SUM(E31:E37)</f>
        <v>0</v>
      </c>
      <c r="F38" s="51"/>
      <c r="G38" s="96">
        <f>SUM(G31:G37)</f>
        <v>2249.37</v>
      </c>
      <c r="H38" s="120">
        <f>SUM(H31:H37)</f>
        <v>2249.37</v>
      </c>
      <c r="I38" s="51"/>
      <c r="J38" s="96">
        <f>SUM(J31:J37)</f>
        <v>0</v>
      </c>
      <c r="K38" s="120">
        <f>SUM(K31:K37)</f>
        <v>0</v>
      </c>
      <c r="L38" s="51"/>
      <c r="M38" s="96">
        <f>SUM(M31:M37)</f>
        <v>14542.99</v>
      </c>
      <c r="N38" s="120">
        <f>SUM(N31:N37)</f>
        <v>14542.99</v>
      </c>
      <c r="O38" s="51"/>
      <c r="P38" s="96">
        <f>SUM(P31:P37)</f>
        <v>5586.07</v>
      </c>
      <c r="Q38" s="120">
        <f>SUM(Q31:Q37)</f>
        <v>5586.07</v>
      </c>
      <c r="R38" s="51"/>
      <c r="S38" s="96">
        <f>SUM(S31:S37)</f>
        <v>0</v>
      </c>
      <c r="T38" s="120">
        <f>SUM(T31:T37)</f>
        <v>0</v>
      </c>
      <c r="U38" s="51"/>
      <c r="V38" s="100">
        <v>0</v>
      </c>
      <c r="W38" s="100">
        <v>0</v>
      </c>
      <c r="X38" s="51"/>
      <c r="Y38" s="100">
        <f>Y37+Y36+Y35+Y34+Y33+Y32+Y31</f>
        <v>0</v>
      </c>
      <c r="Z38" s="100">
        <f>Z37+Z36+Z35+Z34+Z33+Z32+Z31</f>
        <v>0</v>
      </c>
      <c r="AA38" s="50"/>
    </row>
    <row r="39" spans="1:27" s="18" customFormat="1" ht="21" customHeight="1">
      <c r="A39" s="215" t="str">
        <f>A26</f>
        <v>Залишок на 01.06.2013 р.</v>
      </c>
      <c r="B39" s="216"/>
      <c r="C39" s="78"/>
      <c r="D39" s="140"/>
      <c r="E39" s="146">
        <f>E30+E38-D38</f>
        <v>0</v>
      </c>
      <c r="F39" s="51"/>
      <c r="G39" s="142">
        <f>G30+G38-H38</f>
        <v>0</v>
      </c>
      <c r="H39" s="146"/>
      <c r="I39" s="51"/>
      <c r="J39" s="142"/>
      <c r="K39" s="146">
        <f>K30+K38-J38</f>
        <v>0</v>
      </c>
      <c r="L39" s="51"/>
      <c r="M39" s="142">
        <f>M30+M38-N38</f>
        <v>0</v>
      </c>
      <c r="N39" s="141"/>
      <c r="O39" s="51"/>
      <c r="P39" s="142">
        <f>P30+P38-Q38</f>
        <v>0</v>
      </c>
      <c r="Q39" s="141"/>
      <c r="R39" s="51"/>
      <c r="S39" s="142"/>
      <c r="T39" s="146">
        <f>T30+T38-S38</f>
        <v>0</v>
      </c>
      <c r="U39" s="51"/>
      <c r="V39" s="147">
        <f>V30+V38-W38</f>
        <v>0</v>
      </c>
      <c r="W39" s="148"/>
      <c r="X39" s="51"/>
      <c r="Y39" s="147">
        <f>Y30+Y38-Z38</f>
        <v>0</v>
      </c>
      <c r="Z39" s="148"/>
      <c r="AA39" s="50"/>
    </row>
    <row r="40" spans="1:26" s="50" customFormat="1" ht="12" customHeight="1">
      <c r="A40" s="88"/>
      <c r="B40" s="51"/>
      <c r="C40" s="51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149"/>
    </row>
    <row r="41" spans="1:26" s="50" customFormat="1" ht="13.5" customHeight="1" thickBot="1">
      <c r="A41" s="88"/>
      <c r="B41" s="51"/>
      <c r="C41" s="51"/>
      <c r="D41" s="213" t="s">
        <v>187</v>
      </c>
      <c r="E41" s="213"/>
      <c r="F41" s="51"/>
      <c r="G41" s="213" t="s">
        <v>189</v>
      </c>
      <c r="H41" s="213"/>
      <c r="I41" s="51"/>
      <c r="J41" s="213" t="s">
        <v>190</v>
      </c>
      <c r="K41" s="213"/>
      <c r="L41" s="51"/>
      <c r="M41" s="213" t="s">
        <v>191</v>
      </c>
      <c r="N41" s="213"/>
      <c r="O41" s="51"/>
      <c r="P41" s="213" t="s">
        <v>194</v>
      </c>
      <c r="Q41" s="213"/>
      <c r="R41" s="51"/>
      <c r="S41" s="213" t="s">
        <v>188</v>
      </c>
      <c r="T41" s="213"/>
      <c r="U41" s="51"/>
      <c r="V41" s="213" t="s">
        <v>193</v>
      </c>
      <c r="W41" s="213"/>
      <c r="X41" s="51"/>
      <c r="Y41" s="213" t="s">
        <v>192</v>
      </c>
      <c r="Z41" s="214"/>
    </row>
    <row r="42" spans="1:29" ht="21" customHeight="1" thickBot="1" thickTop="1">
      <c r="A42" s="215" t="str">
        <f>A30</f>
        <v>Залишок на 01.05.2013 р.</v>
      </c>
      <c r="B42" s="216"/>
      <c r="C42" s="51"/>
      <c r="D42" s="124">
        <v>0</v>
      </c>
      <c r="E42" s="118">
        <v>0</v>
      </c>
      <c r="F42" s="51"/>
      <c r="G42" s="124">
        <v>8413.59</v>
      </c>
      <c r="H42" s="118">
        <v>0</v>
      </c>
      <c r="I42" s="51"/>
      <c r="J42" s="124">
        <v>0</v>
      </c>
      <c r="K42" s="118">
        <v>0</v>
      </c>
      <c r="L42" s="51"/>
      <c r="M42" s="124">
        <v>2444.4</v>
      </c>
      <c r="N42" s="118">
        <v>0</v>
      </c>
      <c r="O42" s="51"/>
      <c r="P42" s="124">
        <v>0</v>
      </c>
      <c r="Q42" s="118">
        <v>0</v>
      </c>
      <c r="R42" s="51"/>
      <c r="S42" s="124">
        <v>0</v>
      </c>
      <c r="T42" s="118">
        <v>0</v>
      </c>
      <c r="U42" s="51"/>
      <c r="V42" s="84"/>
      <c r="W42" s="118">
        <v>12574.7</v>
      </c>
      <c r="X42" s="51"/>
      <c r="Y42" s="124">
        <f>D4+G4+J4+M4+P4+S4+V4+Y4+D17+G17+J17+M17+P17+S17+V17+Y17+D30+G30+J30+M30+P30+S30+V30+Y30+D42+G42+J42+M42+P42+S42+V42</f>
        <v>428527.7700000001</v>
      </c>
      <c r="Z42" s="123">
        <f>E4+H4+K4+N4+Q4+T4+W4+Z4+E17+H17+K17+N17+Q17+T17+W17+Z17+E30+H30+K30+N30+Q30+T30+W30+Z30+E42+H42+K42+N42+Q42+T42+W42</f>
        <v>428527.77</v>
      </c>
      <c r="AC42" s="155">
        <f>Y42-Z42</f>
        <v>0</v>
      </c>
    </row>
    <row r="43" spans="1:29" ht="13.5" thickTop="1">
      <c r="A43" s="215" t="s">
        <v>83</v>
      </c>
      <c r="B43" s="216"/>
      <c r="C43" s="51"/>
      <c r="D43" s="86">
        <f>мо2!X40</f>
        <v>271.77</v>
      </c>
      <c r="E43" s="85"/>
      <c r="F43" s="51"/>
      <c r="G43" s="83"/>
      <c r="H43" s="85"/>
      <c r="I43" s="51"/>
      <c r="J43" s="83"/>
      <c r="K43" s="85"/>
      <c r="L43" s="51"/>
      <c r="M43" s="83"/>
      <c r="N43" s="85"/>
      <c r="O43" s="51"/>
      <c r="P43" s="86">
        <f>мо2!U40</f>
        <v>2610.26</v>
      </c>
      <c r="Q43" s="85"/>
      <c r="R43" s="51"/>
      <c r="S43" s="86"/>
      <c r="T43" s="158"/>
      <c r="U43" s="51"/>
      <c r="V43" s="83"/>
      <c r="W43" s="85"/>
      <c r="X43" s="51"/>
      <c r="Y43" s="86">
        <f aca="true" t="shared" si="0" ref="Y43:Y49">D5+G5+J5+M5+P5+S5+V5+Y5+D18+G18+J18+M18+P18+S18+V18+Y18+D31+G31+J31+M31+P31+S31+V31+Y31+D43+G43+J43+M43+P43+S43+V43</f>
        <v>114982.01999999999</v>
      </c>
      <c r="Z43" s="87">
        <f aca="true" t="shared" si="1" ref="Z43:Z51">E5+H5+K5+N5+Q5+T5+W5+Z5+E18+H18+K18+N18+Q18+T18+W18+Z18+E31+H31+K31+N31+Q31+T31+W31+Z31+E43+H43+K43+N43+Q43+T43+W43</f>
        <v>114982.01999999999</v>
      </c>
      <c r="AC43" s="155">
        <f aca="true" t="shared" si="2" ref="AC43:AC49">Y43-Z43</f>
        <v>0</v>
      </c>
    </row>
    <row r="44" spans="1:29" ht="12.75">
      <c r="A44" s="215" t="s">
        <v>169</v>
      </c>
      <c r="B44" s="216"/>
      <c r="C44" s="51"/>
      <c r="D44" s="37"/>
      <c r="E44" s="38"/>
      <c r="F44" s="51"/>
      <c r="G44" s="37"/>
      <c r="H44" s="38"/>
      <c r="I44" s="51"/>
      <c r="J44" s="37"/>
      <c r="K44" s="38"/>
      <c r="L44" s="51"/>
      <c r="M44" s="37"/>
      <c r="N44" s="38"/>
      <c r="O44" s="51"/>
      <c r="P44" s="37"/>
      <c r="Q44" s="38"/>
      <c r="R44" s="51"/>
      <c r="S44" s="55"/>
      <c r="T44" s="56"/>
      <c r="U44" s="51"/>
      <c r="V44" s="37"/>
      <c r="W44" s="38"/>
      <c r="X44" s="51"/>
      <c r="Y44" s="55">
        <f t="shared" si="0"/>
        <v>0</v>
      </c>
      <c r="Z44" s="35">
        <f t="shared" si="1"/>
        <v>0</v>
      </c>
      <c r="AC44" s="155">
        <f t="shared" si="2"/>
        <v>0</v>
      </c>
    </row>
    <row r="45" spans="1:29" ht="12.75">
      <c r="A45" s="215" t="s">
        <v>84</v>
      </c>
      <c r="B45" s="216"/>
      <c r="C45" s="51"/>
      <c r="D45" s="37"/>
      <c r="E45" s="38"/>
      <c r="F45" s="51"/>
      <c r="G45" s="37"/>
      <c r="H45" s="38"/>
      <c r="I45" s="51"/>
      <c r="J45" s="37"/>
      <c r="K45" s="38"/>
      <c r="L45" s="51"/>
      <c r="M45" s="37"/>
      <c r="N45" s="38"/>
      <c r="O45" s="51"/>
      <c r="P45" s="37"/>
      <c r="Q45" s="38"/>
      <c r="R45" s="51"/>
      <c r="S45" s="55"/>
      <c r="T45" s="56"/>
      <c r="U45" s="51"/>
      <c r="V45" s="37"/>
      <c r="W45" s="38"/>
      <c r="X45" s="51"/>
      <c r="Y45" s="55">
        <f t="shared" si="0"/>
        <v>62441.75000000001</v>
      </c>
      <c r="Z45" s="35">
        <f t="shared" si="1"/>
        <v>62441.75000000001</v>
      </c>
      <c r="AC45" s="155">
        <f t="shared" si="2"/>
        <v>0</v>
      </c>
    </row>
    <row r="46" spans="1:29" ht="12.75">
      <c r="A46" s="215" t="s">
        <v>85</v>
      </c>
      <c r="B46" s="216"/>
      <c r="C46" s="51"/>
      <c r="D46" s="37"/>
      <c r="E46" s="38"/>
      <c r="F46" s="51"/>
      <c r="G46" s="55">
        <f>мо6!Q40</f>
        <v>0</v>
      </c>
      <c r="H46" s="38"/>
      <c r="I46" s="51"/>
      <c r="J46" s="37"/>
      <c r="K46" s="38"/>
      <c r="L46" s="51"/>
      <c r="M46" s="37"/>
      <c r="N46" s="38"/>
      <c r="O46" s="51"/>
      <c r="P46" s="37"/>
      <c r="Q46" s="56">
        <f>мо6!T40</f>
        <v>2610.2599999999998</v>
      </c>
      <c r="R46" s="51"/>
      <c r="S46" s="55"/>
      <c r="T46" s="56"/>
      <c r="U46" s="51"/>
      <c r="V46" s="37"/>
      <c r="W46" s="38"/>
      <c r="X46" s="51"/>
      <c r="Y46" s="55">
        <f t="shared" si="0"/>
        <v>3291.2599999999998</v>
      </c>
      <c r="Z46" s="35">
        <f t="shared" si="1"/>
        <v>3291.2599999999998</v>
      </c>
      <c r="AC46" s="155">
        <f t="shared" si="2"/>
        <v>0</v>
      </c>
    </row>
    <row r="47" spans="1:29" ht="12.75">
      <c r="A47" s="215" t="s">
        <v>132</v>
      </c>
      <c r="B47" s="216"/>
      <c r="C47" s="51"/>
      <c r="D47" s="37"/>
      <c r="E47" s="56">
        <f>мо8!N30</f>
        <v>271.77</v>
      </c>
      <c r="F47" s="51"/>
      <c r="G47" s="37"/>
      <c r="H47" s="38"/>
      <c r="I47" s="51"/>
      <c r="J47" s="37"/>
      <c r="K47" s="38"/>
      <c r="L47" s="51"/>
      <c r="M47" s="37"/>
      <c r="N47" s="38"/>
      <c r="O47" s="51"/>
      <c r="P47" s="37"/>
      <c r="Q47" s="38"/>
      <c r="R47" s="51"/>
      <c r="S47" s="55"/>
      <c r="T47" s="56"/>
      <c r="U47" s="51"/>
      <c r="V47" s="37"/>
      <c r="W47" s="38"/>
      <c r="X47" s="51"/>
      <c r="Y47" s="55">
        <f t="shared" si="0"/>
        <v>271.77</v>
      </c>
      <c r="Z47" s="35">
        <f t="shared" si="1"/>
        <v>271.77</v>
      </c>
      <c r="AC47" s="155">
        <f t="shared" si="2"/>
        <v>0</v>
      </c>
    </row>
    <row r="48" spans="1:29" ht="12.75">
      <c r="A48" s="215" t="s">
        <v>133</v>
      </c>
      <c r="B48" s="216"/>
      <c r="C48" s="51"/>
      <c r="D48" s="37"/>
      <c r="E48" s="38"/>
      <c r="F48" s="51"/>
      <c r="G48" s="37"/>
      <c r="H48" s="56">
        <f>мо13!E20</f>
        <v>488.91</v>
      </c>
      <c r="I48" s="51"/>
      <c r="J48" s="37"/>
      <c r="K48" s="38"/>
      <c r="L48" s="51"/>
      <c r="M48" s="37"/>
      <c r="N48" s="38"/>
      <c r="O48" s="51"/>
      <c r="P48" s="37"/>
      <c r="Q48" s="38"/>
      <c r="R48" s="51"/>
      <c r="S48" s="55"/>
      <c r="T48" s="56"/>
      <c r="U48" s="51"/>
      <c r="V48" s="37"/>
      <c r="W48" s="38"/>
      <c r="X48" s="51"/>
      <c r="Y48" s="55">
        <f t="shared" si="0"/>
        <v>488.91</v>
      </c>
      <c r="Z48" s="35">
        <f t="shared" si="1"/>
        <v>488.91</v>
      </c>
      <c r="AC48" s="155">
        <f t="shared" si="2"/>
        <v>0</v>
      </c>
    </row>
    <row r="49" spans="1:29" ht="12.75">
      <c r="A49" s="215" t="s">
        <v>217</v>
      </c>
      <c r="B49" s="216"/>
      <c r="C49" s="51"/>
      <c r="D49" s="37"/>
      <c r="E49" s="38"/>
      <c r="F49" s="51"/>
      <c r="G49" s="37"/>
      <c r="H49" s="38"/>
      <c r="I49" s="51"/>
      <c r="J49" s="37"/>
      <c r="K49" s="38"/>
      <c r="L49" s="51"/>
      <c r="M49" s="37"/>
      <c r="N49" s="38"/>
      <c r="O49" s="51"/>
      <c r="P49" s="55"/>
      <c r="Q49" s="56"/>
      <c r="R49" s="51"/>
      <c r="S49" s="55"/>
      <c r="T49" s="56"/>
      <c r="U49" s="51"/>
      <c r="V49" s="37"/>
      <c r="W49" s="38"/>
      <c r="X49" s="51"/>
      <c r="Y49" s="55">
        <f t="shared" si="0"/>
        <v>5.34</v>
      </c>
      <c r="Z49" s="35">
        <f t="shared" si="1"/>
        <v>5.34</v>
      </c>
      <c r="AC49" s="155">
        <f t="shared" si="2"/>
        <v>0</v>
      </c>
    </row>
    <row r="50" spans="1:29" ht="21" customHeight="1">
      <c r="A50" s="215" t="str">
        <f>A38</f>
        <v>Обороти за травень 2013 р.</v>
      </c>
      <c r="B50" s="216"/>
      <c r="C50" s="51"/>
      <c r="D50" s="96">
        <f>SUM(D43:D49)</f>
        <v>271.77</v>
      </c>
      <c r="E50" s="120">
        <f>SUM(E43:E49)</f>
        <v>271.77</v>
      </c>
      <c r="F50" s="51"/>
      <c r="G50" s="96">
        <f>G49+G48+G47+G46+G45+G44+G43</f>
        <v>0</v>
      </c>
      <c r="H50" s="120">
        <f>H49+H48+H47+H46+H45+H44+H43</f>
        <v>488.91</v>
      </c>
      <c r="I50" s="51"/>
      <c r="J50" s="96">
        <v>0</v>
      </c>
      <c r="K50" s="120">
        <v>0</v>
      </c>
      <c r="L50" s="51"/>
      <c r="M50" s="96">
        <v>0</v>
      </c>
      <c r="N50" s="120">
        <v>0</v>
      </c>
      <c r="O50" s="51"/>
      <c r="P50" s="96">
        <f>SUM(P43:P49)</f>
        <v>2610.26</v>
      </c>
      <c r="Q50" s="48">
        <f>SUM(Q43:Q49)</f>
        <v>2610.2599999999998</v>
      </c>
      <c r="R50" s="51"/>
      <c r="S50" s="96">
        <f>S49+S48+S47+S46+S45+S44+S43</f>
        <v>0</v>
      </c>
      <c r="T50" s="96">
        <f>T49+T48+T47+T46+T45+T44+T43</f>
        <v>0</v>
      </c>
      <c r="U50" s="51"/>
      <c r="V50" s="96">
        <v>0</v>
      </c>
      <c r="W50" s="120">
        <v>0</v>
      </c>
      <c r="X50" s="51"/>
      <c r="Y50" s="96">
        <f>D12+G12+J12+M12+P12+S12+V12+Y12+D25+G25+J25+M25+P25+S25+V25+Y25+D38+G38+J38+M38+P38+S38+V38+Y38+D50+G50+J50+M50+P50+S50+V50</f>
        <v>181481.05</v>
      </c>
      <c r="Z50" s="157">
        <f>E12+H12+K12+N12+Q12+T12+W12+Z12+E25+H25+K25+N25+Q25+T25+W25+Z25+E38+H38+K38+N38+Q38+T38+W38+Z38+E50+H50+K50+N50+Q50+T50+W50</f>
        <v>181481.05</v>
      </c>
      <c r="AC50" s="155">
        <f>Y50-Z50</f>
        <v>0</v>
      </c>
    </row>
    <row r="51" spans="1:26" ht="21" customHeight="1">
      <c r="A51" s="217" t="str">
        <f>A39</f>
        <v>Залишок на 01.06.2013 р.</v>
      </c>
      <c r="B51" s="218"/>
      <c r="C51" s="51"/>
      <c r="D51" s="96"/>
      <c r="E51" s="120">
        <f>E42+E50-D50</f>
        <v>0</v>
      </c>
      <c r="F51" s="51"/>
      <c r="G51" s="96">
        <f>G42+G50-H50</f>
        <v>7924.68</v>
      </c>
      <c r="H51" s="48"/>
      <c r="I51" s="51"/>
      <c r="J51" s="96">
        <f>J42+J50-K50</f>
        <v>0</v>
      </c>
      <c r="K51" s="48"/>
      <c r="L51" s="51"/>
      <c r="M51" s="96">
        <f>M42+M50-N50</f>
        <v>2444.4</v>
      </c>
      <c r="N51" s="48"/>
      <c r="O51" s="51"/>
      <c r="P51" s="96"/>
      <c r="Q51" s="120">
        <f>Q42+Q50-P50</f>
        <v>0</v>
      </c>
      <c r="R51" s="51"/>
      <c r="S51" s="96">
        <f>S42+S50-T50</f>
        <v>0</v>
      </c>
      <c r="T51" s="120"/>
      <c r="U51" s="51"/>
      <c r="V51" s="47"/>
      <c r="W51" s="120">
        <f>W42+W50-V50</f>
        <v>12574.7</v>
      </c>
      <c r="X51" s="51"/>
      <c r="Y51" s="96">
        <f>D13+G13+J13+M13+P13+S13+V13+Y13+D26+G26+J26+M26+P26+S26+V26+Y26+D39+G39+J39+M39+P39+S39+V39+Y39+D51+G51+J51+M51+P51+S51+V51</f>
        <v>486462.77</v>
      </c>
      <c r="Z51" s="157">
        <f t="shared" si="1"/>
        <v>486462.77</v>
      </c>
    </row>
    <row r="52" spans="1:26" ht="6" customHeight="1">
      <c r="A52" s="205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7"/>
      <c r="Z52" s="208"/>
    </row>
    <row r="53" ht="12.75" hidden="1"/>
    <row r="56" ht="12.75">
      <c r="W56" s="155"/>
    </row>
  </sheetData>
  <mergeCells count="78">
    <mergeCell ref="A39:B39"/>
    <mergeCell ref="A36:B36"/>
    <mergeCell ref="A37:B37"/>
    <mergeCell ref="A38:B38"/>
    <mergeCell ref="A32:B32"/>
    <mergeCell ref="A33:B33"/>
    <mergeCell ref="A34:B34"/>
    <mergeCell ref="A35:B35"/>
    <mergeCell ref="A29:B29"/>
    <mergeCell ref="A30:B30"/>
    <mergeCell ref="A31:B31"/>
    <mergeCell ref="A11:B11"/>
    <mergeCell ref="A12:B12"/>
    <mergeCell ref="A13:B13"/>
    <mergeCell ref="A20:B20"/>
    <mergeCell ref="A21:B21"/>
    <mergeCell ref="A26:B26"/>
    <mergeCell ref="A23:B23"/>
    <mergeCell ref="A2:B3"/>
    <mergeCell ref="A8:B8"/>
    <mergeCell ref="A9:B9"/>
    <mergeCell ref="A10:B10"/>
    <mergeCell ref="A4:B4"/>
    <mergeCell ref="A5:B5"/>
    <mergeCell ref="A6:B6"/>
    <mergeCell ref="A7:B7"/>
    <mergeCell ref="J16:K16"/>
    <mergeCell ref="M16:N16"/>
    <mergeCell ref="D16:E16"/>
    <mergeCell ref="G16:H16"/>
    <mergeCell ref="P3:Q3"/>
    <mergeCell ref="S3:T3"/>
    <mergeCell ref="V3:W3"/>
    <mergeCell ref="P16:Q16"/>
    <mergeCell ref="A14:B16"/>
    <mergeCell ref="Y29:Z29"/>
    <mergeCell ref="P29:Q29"/>
    <mergeCell ref="S29:T29"/>
    <mergeCell ref="V29:W29"/>
    <mergeCell ref="D29:E29"/>
    <mergeCell ref="G29:H29"/>
    <mergeCell ref="J29:K29"/>
    <mergeCell ref="M29:N29"/>
    <mergeCell ref="V16:W16"/>
    <mergeCell ref="A25:B25"/>
    <mergeCell ref="Y3:Z3"/>
    <mergeCell ref="Y16:Z16"/>
    <mergeCell ref="S16:T16"/>
    <mergeCell ref="A17:B17"/>
    <mergeCell ref="D3:E3"/>
    <mergeCell ref="G3:H3"/>
    <mergeCell ref="J3:K3"/>
    <mergeCell ref="A18:B18"/>
    <mergeCell ref="M3:N3"/>
    <mergeCell ref="A19:B19"/>
    <mergeCell ref="A51:B51"/>
    <mergeCell ref="A44:B44"/>
    <mergeCell ref="A45:B45"/>
    <mergeCell ref="A46:B46"/>
    <mergeCell ref="A47:B47"/>
    <mergeCell ref="A42:B42"/>
    <mergeCell ref="A43:B43"/>
    <mergeCell ref="A22:B22"/>
    <mergeCell ref="A24:B24"/>
    <mergeCell ref="M41:N41"/>
    <mergeCell ref="A48:B48"/>
    <mergeCell ref="A49:B49"/>
    <mergeCell ref="A50:B50"/>
    <mergeCell ref="A52:Z52"/>
    <mergeCell ref="A1:M1"/>
    <mergeCell ref="N1:Z1"/>
    <mergeCell ref="P41:Q41"/>
    <mergeCell ref="S41:T41"/>
    <mergeCell ref="V41:W41"/>
    <mergeCell ref="Y41:Z41"/>
    <mergeCell ref="D41:E41"/>
    <mergeCell ref="G41:H41"/>
    <mergeCell ref="J41:K41"/>
  </mergeCells>
  <printOptions/>
  <pageMargins left="0.75" right="0.22" top="0.48" bottom="0.22" header="0.46" footer="0.23"/>
  <pageSetup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workbookViewId="0" topLeftCell="A1">
      <selection activeCell="M18" sqref="M18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3" width="8.7109375" style="0" customWidth="1"/>
    <col min="4" max="4" width="6.8515625" style="0" customWidth="1"/>
    <col min="5" max="5" width="7.7109375" style="0" customWidth="1"/>
    <col min="6" max="6" width="7.8515625" style="0" customWidth="1"/>
    <col min="7" max="7" width="7.7109375" style="0" customWidth="1"/>
    <col min="8" max="8" width="8.57421875" style="0" customWidth="1"/>
    <col min="9" max="9" width="7.28125" style="0" customWidth="1"/>
    <col min="10" max="10" width="6.7109375" style="0" customWidth="1"/>
    <col min="11" max="11" width="8.7109375" style="0" customWidth="1"/>
    <col min="12" max="12" width="8.28125" style="0" customWidth="1"/>
    <col min="13" max="13" width="7.421875" style="0" customWidth="1"/>
    <col min="14" max="14" width="7.140625" style="0" customWidth="1"/>
    <col min="15" max="15" width="6.00390625" style="0" customWidth="1"/>
    <col min="16" max="16" width="7.57421875" style="0" customWidth="1"/>
    <col min="17" max="17" width="8.421875" style="0" customWidth="1"/>
    <col min="18" max="18" width="8.28125" style="0" customWidth="1"/>
    <col min="19" max="19" width="8.7109375" style="0" customWidth="1"/>
    <col min="20" max="20" width="4.57421875" style="0" customWidth="1"/>
    <col min="21" max="21" width="4.8515625" style="0" customWidth="1"/>
  </cols>
  <sheetData>
    <row r="1" spans="1:21" ht="12.75">
      <c r="A1" s="297" t="s">
        <v>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ht="12.75">
      <c r="U2" t="s">
        <v>19</v>
      </c>
    </row>
    <row r="3" spans="1:21" s="28" customFormat="1" ht="30" customHeight="1">
      <c r="A3" s="255" t="s">
        <v>43</v>
      </c>
      <c r="B3" s="271" t="s">
        <v>44</v>
      </c>
      <c r="C3" s="255" t="s">
        <v>49</v>
      </c>
      <c r="D3" s="255"/>
      <c r="E3" s="255"/>
      <c r="F3" s="255"/>
      <c r="G3" s="255"/>
      <c r="H3" s="255"/>
      <c r="I3" s="255"/>
      <c r="J3" s="255"/>
      <c r="K3" s="255"/>
      <c r="L3" s="255" t="s">
        <v>53</v>
      </c>
      <c r="M3" s="255"/>
      <c r="N3" s="255"/>
      <c r="O3" s="255"/>
      <c r="P3" s="255"/>
      <c r="Q3" s="255"/>
      <c r="R3" s="300" t="s">
        <v>58</v>
      </c>
      <c r="S3" s="255" t="s">
        <v>54</v>
      </c>
      <c r="T3" s="255"/>
      <c r="U3" s="255"/>
    </row>
    <row r="4" spans="1:21" s="28" customFormat="1" ht="132.75" customHeight="1">
      <c r="A4" s="255"/>
      <c r="B4" s="271"/>
      <c r="C4" s="31" t="s">
        <v>45</v>
      </c>
      <c r="D4" s="31" t="s">
        <v>46</v>
      </c>
      <c r="E4" s="31" t="s">
        <v>47</v>
      </c>
      <c r="F4" s="31" t="s">
        <v>164</v>
      </c>
      <c r="G4" s="31" t="s">
        <v>238</v>
      </c>
      <c r="H4" s="31" t="s">
        <v>153</v>
      </c>
      <c r="I4" s="31" t="s">
        <v>239</v>
      </c>
      <c r="J4" s="31" t="s">
        <v>165</v>
      </c>
      <c r="K4" s="31" t="s">
        <v>48</v>
      </c>
      <c r="L4" s="31" t="s">
        <v>50</v>
      </c>
      <c r="M4" s="31" t="s">
        <v>51</v>
      </c>
      <c r="N4" s="31" t="s">
        <v>52</v>
      </c>
      <c r="O4" s="31" t="s">
        <v>203</v>
      </c>
      <c r="P4" s="31" t="s">
        <v>59</v>
      </c>
      <c r="Q4" s="31" t="s">
        <v>48</v>
      </c>
      <c r="R4" s="301"/>
      <c r="S4" s="31" t="s">
        <v>55</v>
      </c>
      <c r="T4" s="31" t="s">
        <v>56</v>
      </c>
      <c r="U4" s="31" t="s">
        <v>204</v>
      </c>
    </row>
    <row r="5" spans="1:21" s="29" customFormat="1" ht="12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2.75">
      <c r="A6" s="32"/>
      <c r="B6" s="32"/>
      <c r="C6" s="27" t="str">
        <f>"-"</f>
        <v>-</v>
      </c>
      <c r="D6" s="27" t="str">
        <f aca="true" t="shared" si="0" ref="C6:U16">"-"</f>
        <v>-</v>
      </c>
      <c r="E6" s="27" t="str">
        <f t="shared" si="0"/>
        <v>-</v>
      </c>
      <c r="F6" s="27" t="str">
        <f t="shared" si="0"/>
        <v>-</v>
      </c>
      <c r="G6" s="27" t="str">
        <f t="shared" si="0"/>
        <v>-</v>
      </c>
      <c r="H6" s="27" t="str">
        <f t="shared" si="0"/>
        <v>-</v>
      </c>
      <c r="I6" s="27"/>
      <c r="J6" s="27" t="str">
        <f t="shared" si="0"/>
        <v>-</v>
      </c>
      <c r="K6" s="27" t="str">
        <f t="shared" si="0"/>
        <v>-</v>
      </c>
      <c r="L6" s="27" t="str">
        <f t="shared" si="0"/>
        <v>-</v>
      </c>
      <c r="M6" s="27" t="str">
        <f t="shared" si="0"/>
        <v>-</v>
      </c>
      <c r="N6" s="27" t="str">
        <f t="shared" si="0"/>
        <v>-</v>
      </c>
      <c r="O6" s="27" t="str">
        <f t="shared" si="0"/>
        <v>-</v>
      </c>
      <c r="P6" s="27" t="str">
        <f t="shared" si="0"/>
        <v>-</v>
      </c>
      <c r="Q6" s="27" t="str">
        <f t="shared" si="0"/>
        <v>-</v>
      </c>
      <c r="R6" s="27" t="str">
        <f t="shared" si="0"/>
        <v>-</v>
      </c>
      <c r="S6" s="27" t="str">
        <f t="shared" si="0"/>
        <v>-</v>
      </c>
      <c r="T6" s="27" t="str">
        <f t="shared" si="0"/>
        <v>-</v>
      </c>
      <c r="U6" s="27" t="str">
        <f t="shared" si="0"/>
        <v>-</v>
      </c>
    </row>
    <row r="7" spans="1:21" ht="24.75" customHeight="1">
      <c r="A7" s="33" t="s">
        <v>163</v>
      </c>
      <c r="B7" s="27">
        <v>5</v>
      </c>
      <c r="C7" s="27">
        <v>9913.95</v>
      </c>
      <c r="D7" s="27">
        <v>408.89</v>
      </c>
      <c r="E7" s="27">
        <v>1984.29</v>
      </c>
      <c r="F7" s="27">
        <v>5727.29</v>
      </c>
      <c r="G7" s="61">
        <v>6203.7</v>
      </c>
      <c r="H7" s="61">
        <v>10746.58</v>
      </c>
      <c r="I7" s="61">
        <v>4186.5</v>
      </c>
      <c r="J7" s="27">
        <v>892.12</v>
      </c>
      <c r="K7" s="27">
        <f>SUM(C7:J7)</f>
        <v>40063.32000000001</v>
      </c>
      <c r="L7" s="27">
        <v>11091.13</v>
      </c>
      <c r="M7" s="61">
        <v>1969.3</v>
      </c>
      <c r="N7" s="27">
        <v>280.07</v>
      </c>
      <c r="O7" s="27">
        <v>0</v>
      </c>
      <c r="P7" s="61">
        <v>5586.07</v>
      </c>
      <c r="Q7" s="61">
        <f>SUM(L7:P7)</f>
        <v>18926.57</v>
      </c>
      <c r="R7" s="61">
        <f>K7-Q7</f>
        <v>21136.750000000007</v>
      </c>
      <c r="S7" s="61">
        <v>14542.99</v>
      </c>
      <c r="T7" s="61" t="s">
        <v>112</v>
      </c>
      <c r="U7" s="27" t="s">
        <v>112</v>
      </c>
    </row>
    <row r="8" spans="1:21" ht="12.75">
      <c r="A8" s="33"/>
      <c r="B8" s="32"/>
      <c r="C8" s="27" t="str">
        <f t="shared" si="0"/>
        <v>-</v>
      </c>
      <c r="D8" s="27" t="str">
        <f t="shared" si="0"/>
        <v>-</v>
      </c>
      <c r="E8" s="27" t="str">
        <f t="shared" si="0"/>
        <v>-</v>
      </c>
      <c r="F8" s="27" t="str">
        <f t="shared" si="0"/>
        <v>-</v>
      </c>
      <c r="G8" s="27" t="str">
        <f t="shared" si="0"/>
        <v>-</v>
      </c>
      <c r="H8" s="61" t="str">
        <f t="shared" si="0"/>
        <v>-</v>
      </c>
      <c r="I8" s="61" t="s">
        <v>112</v>
      </c>
      <c r="J8" s="27" t="str">
        <f t="shared" si="0"/>
        <v>-</v>
      </c>
      <c r="K8" s="27" t="str">
        <f t="shared" si="0"/>
        <v>-</v>
      </c>
      <c r="L8" s="27" t="s">
        <v>112</v>
      </c>
      <c r="M8" s="27" t="str">
        <f t="shared" si="0"/>
        <v>-</v>
      </c>
      <c r="N8" s="27" t="str">
        <f t="shared" si="0"/>
        <v>-</v>
      </c>
      <c r="O8" s="27" t="str">
        <f t="shared" si="0"/>
        <v>-</v>
      </c>
      <c r="P8" s="27" t="str">
        <f t="shared" si="0"/>
        <v>-</v>
      </c>
      <c r="Q8" s="61" t="s">
        <v>112</v>
      </c>
      <c r="R8" s="61" t="s">
        <v>112</v>
      </c>
      <c r="S8" s="27" t="str">
        <f t="shared" si="0"/>
        <v>-</v>
      </c>
      <c r="T8" s="27" t="str">
        <f t="shared" si="0"/>
        <v>-</v>
      </c>
      <c r="U8" s="27" t="str">
        <f t="shared" si="0"/>
        <v>-</v>
      </c>
    </row>
    <row r="9" spans="1:21" ht="24.75" customHeight="1">
      <c r="A9" s="33" t="s">
        <v>205</v>
      </c>
      <c r="B9" s="32"/>
      <c r="C9" s="61" t="s">
        <v>112</v>
      </c>
      <c r="D9" s="27" t="str">
        <f t="shared" si="0"/>
        <v>-</v>
      </c>
      <c r="E9" s="27" t="s">
        <v>112</v>
      </c>
      <c r="F9" s="27" t="s">
        <v>112</v>
      </c>
      <c r="G9" s="61" t="s">
        <v>112</v>
      </c>
      <c r="H9" s="61" t="s">
        <v>112</v>
      </c>
      <c r="I9" s="61" t="s">
        <v>112</v>
      </c>
      <c r="J9" s="27" t="s">
        <v>112</v>
      </c>
      <c r="K9" s="27" t="str">
        <f>G9</f>
        <v>-</v>
      </c>
      <c r="L9" s="27" t="s">
        <v>112</v>
      </c>
      <c r="M9" s="27" t="str">
        <f t="shared" si="0"/>
        <v>-</v>
      </c>
      <c r="N9" s="27" t="s">
        <v>112</v>
      </c>
      <c r="O9" s="27" t="s">
        <v>112</v>
      </c>
      <c r="P9" s="27" t="s">
        <v>112</v>
      </c>
      <c r="Q9" s="61" t="s">
        <v>112</v>
      </c>
      <c r="R9" s="61" t="s">
        <v>112</v>
      </c>
      <c r="S9" s="27" t="str">
        <f t="shared" si="0"/>
        <v>-</v>
      </c>
      <c r="T9" s="61" t="s">
        <v>112</v>
      </c>
      <c r="U9" s="27" t="s">
        <v>112</v>
      </c>
    </row>
    <row r="10" spans="1:21" ht="12.75">
      <c r="A10" s="33"/>
      <c r="B10" s="32"/>
      <c r="C10" s="27" t="str">
        <f t="shared" si="0"/>
        <v>-</v>
      </c>
      <c r="D10" s="27" t="str">
        <f t="shared" si="0"/>
        <v>-</v>
      </c>
      <c r="E10" s="27" t="str">
        <f t="shared" si="0"/>
        <v>-</v>
      </c>
      <c r="F10" s="27" t="str">
        <f t="shared" si="0"/>
        <v>-</v>
      </c>
      <c r="G10" s="27" t="str">
        <f t="shared" si="0"/>
        <v>-</v>
      </c>
      <c r="H10" s="61" t="str">
        <f t="shared" si="0"/>
        <v>-</v>
      </c>
      <c r="I10" s="61"/>
      <c r="J10" s="27" t="str">
        <f t="shared" si="0"/>
        <v>-</v>
      </c>
      <c r="K10" s="27" t="str">
        <f t="shared" si="0"/>
        <v>-</v>
      </c>
      <c r="L10" s="27" t="s">
        <v>112</v>
      </c>
      <c r="M10" s="27" t="str">
        <f t="shared" si="0"/>
        <v>-</v>
      </c>
      <c r="N10" s="27" t="str">
        <f t="shared" si="0"/>
        <v>-</v>
      </c>
      <c r="O10" s="27" t="str">
        <f t="shared" si="0"/>
        <v>-</v>
      </c>
      <c r="P10" s="27" t="str">
        <f t="shared" si="0"/>
        <v>-</v>
      </c>
      <c r="Q10" s="27" t="str">
        <f t="shared" si="0"/>
        <v>-</v>
      </c>
      <c r="R10" s="61" t="s">
        <v>112</v>
      </c>
      <c r="S10" s="27" t="str">
        <f t="shared" si="0"/>
        <v>-</v>
      </c>
      <c r="T10" s="27" t="str">
        <f t="shared" si="0"/>
        <v>-</v>
      </c>
      <c r="U10" s="27" t="str">
        <f t="shared" si="0"/>
        <v>-</v>
      </c>
    </row>
    <row r="11" spans="1:21" ht="25.5" customHeight="1">
      <c r="A11" s="33"/>
      <c r="B11" s="32"/>
      <c r="C11" s="61" t="s">
        <v>112</v>
      </c>
      <c r="D11" s="27" t="str">
        <f t="shared" si="0"/>
        <v>-</v>
      </c>
      <c r="E11" s="27" t="str">
        <f t="shared" si="0"/>
        <v>-</v>
      </c>
      <c r="F11" s="27" t="str">
        <f t="shared" si="0"/>
        <v>-</v>
      </c>
      <c r="G11" s="27" t="s">
        <v>112</v>
      </c>
      <c r="H11" s="61" t="str">
        <f t="shared" si="0"/>
        <v>-</v>
      </c>
      <c r="I11" s="61" t="s">
        <v>112</v>
      </c>
      <c r="J11" s="27" t="s">
        <v>112</v>
      </c>
      <c r="K11" s="27" t="s">
        <v>112</v>
      </c>
      <c r="L11" s="27" t="s">
        <v>112</v>
      </c>
      <c r="M11" s="27" t="str">
        <f t="shared" si="0"/>
        <v>-</v>
      </c>
      <c r="N11" s="27" t="s">
        <v>112</v>
      </c>
      <c r="O11" s="27" t="str">
        <f t="shared" si="0"/>
        <v>-</v>
      </c>
      <c r="P11" s="27" t="s">
        <v>112</v>
      </c>
      <c r="Q11" s="61" t="s">
        <v>112</v>
      </c>
      <c r="R11" s="61" t="s">
        <v>112</v>
      </c>
      <c r="S11" s="61" t="s">
        <v>112</v>
      </c>
      <c r="T11" s="27" t="str">
        <f t="shared" si="0"/>
        <v>-</v>
      </c>
      <c r="U11" s="27" t="str">
        <f t="shared" si="0"/>
        <v>-</v>
      </c>
    </row>
    <row r="12" spans="1:21" ht="12.75">
      <c r="A12" s="33"/>
      <c r="B12" s="32"/>
      <c r="C12" s="61" t="str">
        <f t="shared" si="0"/>
        <v>-</v>
      </c>
      <c r="D12" s="27" t="str">
        <f t="shared" si="0"/>
        <v>-</v>
      </c>
      <c r="E12" s="27" t="str">
        <f t="shared" si="0"/>
        <v>-</v>
      </c>
      <c r="F12" s="27" t="str">
        <f t="shared" si="0"/>
        <v>-</v>
      </c>
      <c r="G12" s="27" t="str">
        <f t="shared" si="0"/>
        <v>-</v>
      </c>
      <c r="H12" s="61" t="str">
        <f t="shared" si="0"/>
        <v>-</v>
      </c>
      <c r="I12" s="61"/>
      <c r="J12" s="27" t="str">
        <f t="shared" si="0"/>
        <v>-</v>
      </c>
      <c r="K12" s="27" t="str">
        <f t="shared" si="0"/>
        <v>-</v>
      </c>
      <c r="L12" s="27" t="s">
        <v>112</v>
      </c>
      <c r="M12" s="27" t="str">
        <f t="shared" si="0"/>
        <v>-</v>
      </c>
      <c r="N12" s="27" t="str">
        <f t="shared" si="0"/>
        <v>-</v>
      </c>
      <c r="O12" s="27" t="str">
        <f t="shared" si="0"/>
        <v>-</v>
      </c>
      <c r="P12" s="27" t="str">
        <f t="shared" si="0"/>
        <v>-</v>
      </c>
      <c r="Q12" s="27" t="str">
        <f t="shared" si="0"/>
        <v>-</v>
      </c>
      <c r="R12" s="27" t="str">
        <f t="shared" si="0"/>
        <v>-</v>
      </c>
      <c r="S12" s="27" t="str">
        <f t="shared" si="0"/>
        <v>-</v>
      </c>
      <c r="T12" s="27" t="str">
        <f t="shared" si="0"/>
        <v>-</v>
      </c>
      <c r="U12" s="27" t="str">
        <f t="shared" si="0"/>
        <v>-</v>
      </c>
    </row>
    <row r="13" spans="1:21" ht="27" customHeight="1">
      <c r="A13" s="33"/>
      <c r="B13" s="32"/>
      <c r="C13" s="61" t="s">
        <v>112</v>
      </c>
      <c r="D13" s="27" t="str">
        <f t="shared" si="0"/>
        <v>-</v>
      </c>
      <c r="E13" s="27" t="str">
        <f t="shared" si="0"/>
        <v>-</v>
      </c>
      <c r="F13" s="27" t="str">
        <f t="shared" si="0"/>
        <v>-</v>
      </c>
      <c r="G13" s="27" t="s">
        <v>112</v>
      </c>
      <c r="H13" s="61" t="str">
        <f t="shared" si="0"/>
        <v>-</v>
      </c>
      <c r="I13" s="61" t="s">
        <v>112</v>
      </c>
      <c r="J13" s="27" t="s">
        <v>112</v>
      </c>
      <c r="K13" s="27" t="s">
        <v>112</v>
      </c>
      <c r="L13" s="27" t="s">
        <v>112</v>
      </c>
      <c r="M13" s="27" t="str">
        <f t="shared" si="0"/>
        <v>-</v>
      </c>
      <c r="N13" s="61" t="s">
        <v>112</v>
      </c>
      <c r="O13" s="27" t="str">
        <f t="shared" si="0"/>
        <v>-</v>
      </c>
      <c r="P13" s="27" t="s">
        <v>112</v>
      </c>
      <c r="Q13" s="61" t="s">
        <v>112</v>
      </c>
      <c r="R13" s="61" t="s">
        <v>112</v>
      </c>
      <c r="S13" s="27" t="s">
        <v>112</v>
      </c>
      <c r="T13" s="27" t="str">
        <f t="shared" si="0"/>
        <v>-</v>
      </c>
      <c r="U13" s="27" t="str">
        <f t="shared" si="0"/>
        <v>-</v>
      </c>
    </row>
    <row r="14" spans="1:21" ht="12.75">
      <c r="A14" s="33"/>
      <c r="B14" s="32"/>
      <c r="C14" s="61"/>
      <c r="D14" s="27"/>
      <c r="E14" s="27"/>
      <c r="F14" s="27"/>
      <c r="G14" s="27"/>
      <c r="H14" s="61"/>
      <c r="I14" s="6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27" customHeight="1">
      <c r="A15" s="33"/>
      <c r="B15" s="32"/>
      <c r="C15" s="61" t="s">
        <v>112</v>
      </c>
      <c r="D15" s="27" t="str">
        <f t="shared" si="0"/>
        <v>-</v>
      </c>
      <c r="E15" s="27" t="str">
        <f t="shared" si="0"/>
        <v>-</v>
      </c>
      <c r="F15" s="27" t="str">
        <f t="shared" si="0"/>
        <v>-</v>
      </c>
      <c r="G15" s="27" t="s">
        <v>112</v>
      </c>
      <c r="H15" s="61" t="str">
        <f t="shared" si="0"/>
        <v>-</v>
      </c>
      <c r="I15" s="61" t="s">
        <v>112</v>
      </c>
      <c r="J15" s="27" t="s">
        <v>112</v>
      </c>
      <c r="K15" s="61" t="s">
        <v>112</v>
      </c>
      <c r="L15" s="27" t="s">
        <v>112</v>
      </c>
      <c r="M15" s="27" t="str">
        <f t="shared" si="0"/>
        <v>-</v>
      </c>
      <c r="N15" s="61" t="s">
        <v>112</v>
      </c>
      <c r="O15" s="27" t="s">
        <v>112</v>
      </c>
      <c r="P15" s="27" t="s">
        <v>112</v>
      </c>
      <c r="Q15" s="61" t="s">
        <v>112</v>
      </c>
      <c r="R15" s="61" t="s">
        <v>112</v>
      </c>
      <c r="S15" s="27" t="s">
        <v>112</v>
      </c>
      <c r="T15" s="27" t="str">
        <f t="shared" si="0"/>
        <v>-</v>
      </c>
      <c r="U15" s="27" t="s">
        <v>112</v>
      </c>
    </row>
    <row r="16" spans="1:21" ht="12.75">
      <c r="A16" s="33"/>
      <c r="B16" s="32"/>
      <c r="C16" s="27" t="str">
        <f t="shared" si="0"/>
        <v>-</v>
      </c>
      <c r="D16" s="27" t="str">
        <f t="shared" si="0"/>
        <v>-</v>
      </c>
      <c r="E16" s="27" t="str">
        <f t="shared" si="0"/>
        <v>-</v>
      </c>
      <c r="F16" s="27" t="str">
        <f t="shared" si="0"/>
        <v>-</v>
      </c>
      <c r="G16" s="27" t="str">
        <f t="shared" si="0"/>
        <v>-</v>
      </c>
      <c r="H16" s="61" t="str">
        <f t="shared" si="0"/>
        <v>-</v>
      </c>
      <c r="I16" s="61"/>
      <c r="J16" s="27" t="str">
        <f t="shared" si="0"/>
        <v>-</v>
      </c>
      <c r="K16" s="27" t="str">
        <f t="shared" si="0"/>
        <v>-</v>
      </c>
      <c r="L16" s="27" t="str">
        <f t="shared" si="0"/>
        <v>-</v>
      </c>
      <c r="M16" s="27" t="str">
        <f t="shared" si="0"/>
        <v>-</v>
      </c>
      <c r="N16" s="27" t="str">
        <f t="shared" si="0"/>
        <v>-</v>
      </c>
      <c r="O16" s="27" t="str">
        <f t="shared" si="0"/>
        <v>-</v>
      </c>
      <c r="P16" s="27" t="str">
        <f t="shared" si="0"/>
        <v>-</v>
      </c>
      <c r="Q16" s="27" t="str">
        <f t="shared" si="0"/>
        <v>-</v>
      </c>
      <c r="R16" s="27" t="str">
        <f t="shared" si="0"/>
        <v>-</v>
      </c>
      <c r="S16" s="27" t="str">
        <f t="shared" si="0"/>
        <v>-</v>
      </c>
      <c r="T16" s="27" t="str">
        <f t="shared" si="0"/>
        <v>-</v>
      </c>
      <c r="U16" s="27" t="str">
        <f t="shared" si="0"/>
        <v>-</v>
      </c>
    </row>
    <row r="17" spans="1:21" ht="27.75" customHeight="1">
      <c r="A17" s="298" t="s">
        <v>57</v>
      </c>
      <c r="B17" s="299"/>
      <c r="C17" s="39">
        <f aca="true" t="shared" si="1" ref="C17:K17">SUM(C7:C16)</f>
        <v>9913.95</v>
      </c>
      <c r="D17" s="39">
        <f t="shared" si="1"/>
        <v>408.89</v>
      </c>
      <c r="E17" s="39">
        <f t="shared" si="1"/>
        <v>1984.29</v>
      </c>
      <c r="F17" s="39">
        <f t="shared" si="1"/>
        <v>5727.29</v>
      </c>
      <c r="G17" s="39">
        <f t="shared" si="1"/>
        <v>6203.7</v>
      </c>
      <c r="H17" s="43">
        <f t="shared" si="1"/>
        <v>10746.58</v>
      </c>
      <c r="I17" s="43">
        <v>0</v>
      </c>
      <c r="J17" s="39">
        <f>SUM(J7:J16)</f>
        <v>892.12</v>
      </c>
      <c r="K17" s="43">
        <f t="shared" si="1"/>
        <v>40063.32000000001</v>
      </c>
      <c r="L17" s="43">
        <f>SUM(L7:L16)</f>
        <v>11091.13</v>
      </c>
      <c r="M17" s="43">
        <f aca="true" t="shared" si="2" ref="M17:U17">SUM(M7:M16)</f>
        <v>1969.3</v>
      </c>
      <c r="N17" s="43">
        <f t="shared" si="2"/>
        <v>280.07</v>
      </c>
      <c r="O17" s="43">
        <f t="shared" si="2"/>
        <v>0</v>
      </c>
      <c r="P17" s="43">
        <f t="shared" si="2"/>
        <v>5586.07</v>
      </c>
      <c r="Q17" s="43">
        <f t="shared" si="2"/>
        <v>18926.57</v>
      </c>
      <c r="R17" s="43">
        <f>SUM(R7:R16)</f>
        <v>21136.750000000007</v>
      </c>
      <c r="S17" s="43">
        <f t="shared" si="2"/>
        <v>14542.99</v>
      </c>
      <c r="T17" s="43">
        <f t="shared" si="2"/>
        <v>0</v>
      </c>
      <c r="U17" s="43">
        <f t="shared" si="2"/>
        <v>0</v>
      </c>
    </row>
    <row r="20" spans="1:17" ht="12.75">
      <c r="A20" s="176" t="s">
        <v>10</v>
      </c>
      <c r="B20" s="176"/>
      <c r="C20" s="176"/>
      <c r="D20" s="176"/>
      <c r="E20" s="176"/>
      <c r="F20" s="176"/>
      <c r="G20" s="176"/>
      <c r="H20" s="26"/>
      <c r="I20" s="26"/>
      <c r="J20" s="26"/>
      <c r="K20" s="26"/>
      <c r="N20" s="200"/>
      <c r="O20" s="200"/>
      <c r="P20" s="200"/>
      <c r="Q20" s="200"/>
    </row>
  </sheetData>
  <mergeCells count="10">
    <mergeCell ref="A20:G20"/>
    <mergeCell ref="N20:Q20"/>
    <mergeCell ref="S3:U3"/>
    <mergeCell ref="A1:U1"/>
    <mergeCell ref="A17:B17"/>
    <mergeCell ref="R3:R4"/>
    <mergeCell ref="A3:A4"/>
    <mergeCell ref="B3:B4"/>
    <mergeCell ref="C3:K3"/>
    <mergeCell ref="L3:Q3"/>
  </mergeCells>
  <printOptions/>
  <pageMargins left="0.91" right="0.26" top="0.42" bottom="1" header="0.46" footer="0.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2" max="2" width="21.00390625" style="0" customWidth="1"/>
    <col min="3" max="3" width="9.00390625" style="0" customWidth="1"/>
    <col min="4" max="10" width="9.140625" style="0" hidden="1" customWidth="1"/>
    <col min="14" max="14" width="9.00390625" style="0" customWidth="1"/>
    <col min="15" max="16" width="9.140625" style="0" hidden="1" customWidth="1"/>
    <col min="18" max="18" width="9.28125" style="0" customWidth="1"/>
    <col min="19" max="19" width="12.7109375" style="0" customWidth="1"/>
    <col min="20" max="20" width="14.00390625" style="0" customWidth="1"/>
    <col min="22" max="22" width="7.00390625" style="0" customWidth="1"/>
  </cols>
  <sheetData>
    <row r="1" spans="1:22" ht="15.75">
      <c r="A1" s="1"/>
      <c r="B1" s="8"/>
      <c r="C1" s="4"/>
      <c r="Q1" s="171" t="s">
        <v>162</v>
      </c>
      <c r="R1" s="172"/>
      <c r="S1" s="172"/>
      <c r="T1" s="172"/>
      <c r="U1" s="172"/>
      <c r="V1" s="172"/>
    </row>
    <row r="2" spans="1:22" ht="15.7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Q2" s="172"/>
      <c r="R2" s="172"/>
      <c r="S2" s="172"/>
      <c r="T2" s="172"/>
      <c r="U2" s="172"/>
      <c r="V2" s="172"/>
    </row>
    <row r="3" spans="1:22" ht="2.2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Q3" s="172"/>
      <c r="R3" s="172"/>
      <c r="S3" s="172"/>
      <c r="T3" s="172"/>
      <c r="U3" s="172"/>
      <c r="V3" s="172"/>
    </row>
    <row r="4" spans="1:22" ht="15.75">
      <c r="A4" s="175" t="s">
        <v>12</v>
      </c>
      <c r="B4" s="175"/>
      <c r="C4" s="3"/>
      <c r="Q4" s="172"/>
      <c r="R4" s="172"/>
      <c r="S4" s="172"/>
      <c r="T4" s="172"/>
      <c r="U4" s="172"/>
      <c r="V4" s="172"/>
    </row>
    <row r="5" spans="1:3" ht="18.75" customHeight="1">
      <c r="A5" s="175" t="s">
        <v>13</v>
      </c>
      <c r="B5" s="175"/>
      <c r="C5" s="129"/>
    </row>
    <row r="6" spans="1:22" ht="15.75" customHeight="1">
      <c r="A6" s="188" t="s">
        <v>110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10.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</row>
    <row r="8" spans="1:22" ht="19.5" customHeight="1">
      <c r="A8" s="287" t="str">
        <f>мо2!A8</f>
        <v>за травень 2013 року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</row>
    <row r="9" spans="1:22" ht="21" customHeight="1">
      <c r="A9" s="181" t="s">
        <v>21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ht="13.5" customHeight="1">
      <c r="V10" s="9" t="s">
        <v>19</v>
      </c>
    </row>
    <row r="11" ht="12.75" hidden="1"/>
    <row r="12" spans="1:22" s="17" customFormat="1" ht="27" customHeight="1">
      <c r="A12" s="58" t="s">
        <v>22</v>
      </c>
      <c r="B12" s="182" t="s">
        <v>23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58" t="s">
        <v>24</v>
      </c>
      <c r="T12" s="58" t="s">
        <v>25</v>
      </c>
      <c r="U12" s="182" t="s">
        <v>26</v>
      </c>
      <c r="V12" s="182"/>
    </row>
    <row r="13" spans="1:22" ht="12.75">
      <c r="A13" s="23">
        <v>1</v>
      </c>
      <c r="B13" s="194" t="s">
        <v>27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23">
        <v>801</v>
      </c>
      <c r="T13" s="23">
        <v>661</v>
      </c>
      <c r="U13" s="184">
        <f>'мо5-2'!K7-'мо5-2'!G7</f>
        <v>33859.62000000001</v>
      </c>
      <c r="V13" s="184"/>
    </row>
    <row r="14" spans="1:22" ht="12.75">
      <c r="A14" s="23">
        <v>2</v>
      </c>
      <c r="B14" s="194" t="s">
        <v>28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23">
        <v>801</v>
      </c>
      <c r="T14" s="23">
        <v>662</v>
      </c>
      <c r="U14" s="184">
        <v>0</v>
      </c>
      <c r="V14" s="184"/>
    </row>
    <row r="15" spans="1:22" ht="12.75">
      <c r="A15" s="23">
        <v>3</v>
      </c>
      <c r="B15" s="194" t="s">
        <v>29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3">
        <v>801</v>
      </c>
      <c r="T15" s="23">
        <v>661</v>
      </c>
      <c r="U15" s="184">
        <f>'мо5-2'!G7</f>
        <v>6203.7</v>
      </c>
      <c r="V15" s="184"/>
    </row>
    <row r="16" spans="1:22" ht="12.75">
      <c r="A16" s="23">
        <v>4</v>
      </c>
      <c r="B16" s="194" t="s">
        <v>29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23">
        <v>652</v>
      </c>
      <c r="T16" s="23">
        <v>661</v>
      </c>
      <c r="U16" s="184" t="str">
        <f>'мо5-2'!K9</f>
        <v>-</v>
      </c>
      <c r="V16" s="184"/>
    </row>
    <row r="17" spans="1:22" ht="12.75">
      <c r="A17" s="23">
        <v>5</v>
      </c>
      <c r="B17" s="194" t="s">
        <v>60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23">
        <v>801</v>
      </c>
      <c r="T17" s="23">
        <v>651</v>
      </c>
      <c r="U17" s="184">
        <f>'мо5-2'!S17</f>
        <v>14542.99</v>
      </c>
      <c r="V17" s="184"/>
    </row>
    <row r="18" spans="1:22" ht="12.75">
      <c r="A18" s="23">
        <v>6</v>
      </c>
      <c r="B18" s="194" t="s">
        <v>61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3">
        <v>801</v>
      </c>
      <c r="T18" s="23">
        <v>651</v>
      </c>
      <c r="U18" s="184">
        <f>'мо5-2'!T17</f>
        <v>0</v>
      </c>
      <c r="V18" s="184"/>
    </row>
    <row r="19" spans="1:22" ht="12.75">
      <c r="A19" s="23">
        <v>7</v>
      </c>
      <c r="B19" s="194" t="s">
        <v>206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">
        <v>801</v>
      </c>
      <c r="T19" s="23">
        <v>651</v>
      </c>
      <c r="U19" s="184">
        <f>'мо5-2'!U17</f>
        <v>0</v>
      </c>
      <c r="V19" s="184"/>
    </row>
    <row r="20" spans="1:22" ht="12.75">
      <c r="A20" s="23">
        <v>8</v>
      </c>
      <c r="B20" s="194" t="s">
        <v>30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23">
        <v>661.662</v>
      </c>
      <c r="T20" s="23">
        <v>671</v>
      </c>
      <c r="U20" s="184">
        <v>0</v>
      </c>
      <c r="V20" s="184"/>
    </row>
    <row r="21" spans="1:22" ht="12.75">
      <c r="A21" s="23">
        <v>9</v>
      </c>
      <c r="B21" s="194" t="s">
        <v>31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23">
        <v>661</v>
      </c>
      <c r="T21" s="23">
        <v>663</v>
      </c>
      <c r="U21" s="184">
        <v>0</v>
      </c>
      <c r="V21" s="184"/>
    </row>
    <row r="22" spans="1:22" ht="12.75">
      <c r="A22" s="23">
        <v>10</v>
      </c>
      <c r="B22" s="194" t="s">
        <v>32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23">
        <v>661.662</v>
      </c>
      <c r="T22" s="23">
        <v>641</v>
      </c>
      <c r="U22" s="184">
        <f>'мо5-2'!P17</f>
        <v>5586.07</v>
      </c>
      <c r="V22" s="184"/>
    </row>
    <row r="23" spans="1:22" ht="12.75">
      <c r="A23" s="23">
        <v>11</v>
      </c>
      <c r="B23" s="194" t="s">
        <v>33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23">
        <v>661</v>
      </c>
      <c r="T23" s="23">
        <v>664</v>
      </c>
      <c r="U23" s="302">
        <v>0</v>
      </c>
      <c r="V23" s="303"/>
    </row>
    <row r="24" spans="1:22" ht="12.75">
      <c r="A24" s="23">
        <v>12</v>
      </c>
      <c r="B24" s="194" t="s">
        <v>62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23">
        <v>661</v>
      </c>
      <c r="T24" s="23" t="s">
        <v>6</v>
      </c>
      <c r="U24" s="302">
        <f>'мо5-2'!M17</f>
        <v>1969.3</v>
      </c>
      <c r="V24" s="303"/>
    </row>
    <row r="25" spans="1:22" ht="12.75">
      <c r="A25" s="23">
        <v>13</v>
      </c>
      <c r="B25" s="194" t="s">
        <v>63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23">
        <v>661</v>
      </c>
      <c r="T25" s="23" t="s">
        <v>6</v>
      </c>
      <c r="U25" s="302">
        <f>'мо5-2'!N17</f>
        <v>280.07</v>
      </c>
      <c r="V25" s="303"/>
    </row>
    <row r="26" spans="1:22" ht="12.75">
      <c r="A26" s="23">
        <v>14</v>
      </c>
      <c r="B26" s="194" t="s">
        <v>207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23">
        <v>661</v>
      </c>
      <c r="T26" s="23" t="s">
        <v>6</v>
      </c>
      <c r="U26" s="184">
        <f>'мо5-2'!O17</f>
        <v>0</v>
      </c>
      <c r="V26" s="184"/>
    </row>
    <row r="27" spans="1:22" ht="12.75">
      <c r="A27" s="23">
        <v>15</v>
      </c>
      <c r="B27" s="194" t="s">
        <v>34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3">
        <v>661</v>
      </c>
      <c r="T27" s="23">
        <v>665</v>
      </c>
      <c r="U27" s="184">
        <v>0</v>
      </c>
      <c r="V27" s="184"/>
    </row>
    <row r="28" spans="1:22" ht="12.75">
      <c r="A28" s="23">
        <v>16</v>
      </c>
      <c r="B28" s="185" t="s">
        <v>35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7"/>
      <c r="S28" s="23">
        <v>661.662</v>
      </c>
      <c r="T28" s="23">
        <v>666</v>
      </c>
      <c r="U28" s="184">
        <v>0</v>
      </c>
      <c r="V28" s="184"/>
    </row>
    <row r="29" spans="1:22" ht="12.75">
      <c r="A29" s="23">
        <v>17</v>
      </c>
      <c r="B29" s="185" t="s">
        <v>36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23">
        <v>661</v>
      </c>
      <c r="T29" s="23">
        <v>667</v>
      </c>
      <c r="U29" s="184">
        <v>0</v>
      </c>
      <c r="V29" s="184"/>
    </row>
    <row r="30" spans="1:22" ht="12.75">
      <c r="A30" s="23">
        <v>18</v>
      </c>
      <c r="B30" s="185" t="s">
        <v>37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23">
        <v>661.662</v>
      </c>
      <c r="T30" s="23">
        <v>668</v>
      </c>
      <c r="U30" s="184">
        <v>0</v>
      </c>
      <c r="V30" s="184"/>
    </row>
    <row r="31" spans="1:22" ht="29.25" customHeight="1">
      <c r="A31" s="215" t="s">
        <v>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16"/>
      <c r="U31" s="204">
        <f>SUM(U13:U30)</f>
        <v>62441.75000000001</v>
      </c>
      <c r="V31" s="204"/>
    </row>
    <row r="32" spans="1:22" ht="12.75">
      <c r="A32" s="192" t="s">
        <v>38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252">
        <f>U31</f>
        <v>62441.75000000001</v>
      </c>
      <c r="V32" s="252"/>
    </row>
    <row r="33" spans="2:22" ht="21" customHeight="1">
      <c r="B33" s="25" t="s">
        <v>10</v>
      </c>
      <c r="C33" s="25" t="s">
        <v>39</v>
      </c>
      <c r="D33" s="25"/>
      <c r="E33" s="25"/>
      <c r="F33" s="25"/>
      <c r="G33" s="25"/>
      <c r="H33" s="25"/>
      <c r="I33" s="25"/>
      <c r="J33" s="25"/>
      <c r="K33" s="25"/>
      <c r="L33" s="200"/>
      <c r="M33" s="200"/>
      <c r="N33" s="25"/>
      <c r="O33" s="25"/>
      <c r="P33" s="25"/>
      <c r="Q33" s="200"/>
      <c r="R33" s="200"/>
      <c r="S33" s="200"/>
      <c r="U33" s="176"/>
      <c r="V33" s="176"/>
    </row>
    <row r="34" spans="2:22" ht="14.25" customHeight="1">
      <c r="B34" s="25" t="s">
        <v>11</v>
      </c>
      <c r="C34" s="25" t="s">
        <v>40</v>
      </c>
      <c r="D34" s="25"/>
      <c r="E34" s="25"/>
      <c r="F34" s="25"/>
      <c r="G34" s="25"/>
      <c r="H34" s="25"/>
      <c r="I34" s="25"/>
      <c r="J34" s="25"/>
      <c r="K34" s="25"/>
      <c r="L34" s="200"/>
      <c r="M34" s="200"/>
      <c r="N34" s="25"/>
      <c r="O34" s="25"/>
      <c r="P34" s="25"/>
      <c r="Q34" s="200"/>
      <c r="R34" s="200"/>
      <c r="S34" s="200"/>
      <c r="U34" s="176"/>
      <c r="V34" s="176"/>
    </row>
    <row r="35" spans="2:19" ht="12.75">
      <c r="B35" t="s">
        <v>41</v>
      </c>
      <c r="C35" s="26"/>
      <c r="L35" s="304"/>
      <c r="M35" s="304"/>
      <c r="Q35" s="305" t="str">
        <f>мо2!K48</f>
        <v>31 травня 2013 року</v>
      </c>
      <c r="R35" s="305"/>
      <c r="S35" s="305"/>
    </row>
  </sheetData>
  <mergeCells count="57">
    <mergeCell ref="L35:M35"/>
    <mergeCell ref="Q35:S35"/>
    <mergeCell ref="U30:V30"/>
    <mergeCell ref="B30:R30"/>
    <mergeCell ref="L34:M34"/>
    <mergeCell ref="Q34:S34"/>
    <mergeCell ref="U34:V34"/>
    <mergeCell ref="U33:V33"/>
    <mergeCell ref="B29:R29"/>
    <mergeCell ref="A31:T31"/>
    <mergeCell ref="A32:T32"/>
    <mergeCell ref="L33:M33"/>
    <mergeCell ref="Q33:S33"/>
    <mergeCell ref="B25:R25"/>
    <mergeCell ref="B26:R26"/>
    <mergeCell ref="B27:R27"/>
    <mergeCell ref="B28:R28"/>
    <mergeCell ref="B21:R21"/>
    <mergeCell ref="B22:R22"/>
    <mergeCell ref="B23:R23"/>
    <mergeCell ref="B24:R24"/>
    <mergeCell ref="B19:R19"/>
    <mergeCell ref="B12:R12"/>
    <mergeCell ref="B13:R13"/>
    <mergeCell ref="B14:R14"/>
    <mergeCell ref="B15:R15"/>
    <mergeCell ref="B20:R20"/>
    <mergeCell ref="U29:V29"/>
    <mergeCell ref="U31:V31"/>
    <mergeCell ref="U32:V32"/>
    <mergeCell ref="U25:V25"/>
    <mergeCell ref="U26:V26"/>
    <mergeCell ref="U27:V27"/>
    <mergeCell ref="U28:V28"/>
    <mergeCell ref="U21:V21"/>
    <mergeCell ref="U22:V22"/>
    <mergeCell ref="U23:V23"/>
    <mergeCell ref="U24:V24"/>
    <mergeCell ref="U19:V19"/>
    <mergeCell ref="U12:V12"/>
    <mergeCell ref="U13:V13"/>
    <mergeCell ref="U14:V14"/>
    <mergeCell ref="U15:V15"/>
    <mergeCell ref="U20:V20"/>
    <mergeCell ref="U16:V16"/>
    <mergeCell ref="U17:V17"/>
    <mergeCell ref="Q1:V4"/>
    <mergeCell ref="A4:B4"/>
    <mergeCell ref="A5:B5"/>
    <mergeCell ref="A2:K3"/>
    <mergeCell ref="U18:V18"/>
    <mergeCell ref="A8:V8"/>
    <mergeCell ref="A6:V7"/>
    <mergeCell ref="A9:V9"/>
    <mergeCell ref="B16:R16"/>
    <mergeCell ref="B17:R17"/>
    <mergeCell ref="B18:R18"/>
  </mergeCells>
  <printOptions/>
  <pageMargins left="0.98" right="0.32" top="0.9" bottom="0.36" header="0.5" footer="0.5"/>
  <pageSetup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7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0.00390625" style="0" customWidth="1"/>
    <col min="4" max="5" width="9.00390625" style="0" customWidth="1"/>
    <col min="6" max="6" width="7.421875" style="0" customWidth="1"/>
    <col min="7" max="7" width="6.7109375" style="0" customWidth="1"/>
    <col min="8" max="8" width="8.7109375" style="0" customWidth="1"/>
    <col min="9" max="9" width="8.140625" style="0" customWidth="1"/>
    <col min="10" max="10" width="10.140625" style="0" customWidth="1"/>
    <col min="11" max="12" width="0" style="0" hidden="1" customWidth="1"/>
    <col min="13" max="13" width="9.28125" style="0" customWidth="1"/>
    <col min="14" max="14" width="3.421875" style="0" customWidth="1"/>
    <col min="15" max="15" width="4.7109375" style="0" customWidth="1"/>
    <col min="16" max="16" width="5.140625" style="0" hidden="1" customWidth="1"/>
    <col min="17" max="17" width="8.57421875" style="0" customWidth="1"/>
    <col min="18" max="18" width="2.28125" style="0" hidden="1" customWidth="1"/>
    <col min="19" max="19" width="8.57421875" style="0" customWidth="1"/>
    <col min="20" max="20" width="8.8515625" style="0" customWidth="1"/>
    <col min="21" max="21" width="9.140625" style="0" hidden="1" customWidth="1"/>
    <col min="22" max="22" width="8.00390625" style="0" hidden="1" customWidth="1"/>
    <col min="23" max="23" width="7.421875" style="0" customWidth="1"/>
    <col min="24" max="24" width="1.7109375" style="0" hidden="1" customWidth="1"/>
    <col min="25" max="25" width="7.28125" style="0" hidden="1" customWidth="1"/>
    <col min="26" max="26" width="6.140625" style="0" hidden="1" customWidth="1"/>
    <col min="27" max="27" width="10.140625" style="0" customWidth="1"/>
    <col min="28" max="28" width="9.140625" style="0" hidden="1" customWidth="1"/>
  </cols>
  <sheetData>
    <row r="1" spans="1:27" ht="19.5" customHeight="1">
      <c r="A1" s="1"/>
      <c r="B1" s="8"/>
      <c r="C1" s="4"/>
      <c r="S1" s="338" t="s">
        <v>161</v>
      </c>
      <c r="T1" s="338"/>
      <c r="U1" s="338"/>
      <c r="V1" s="338"/>
      <c r="W1" s="338"/>
      <c r="X1" s="338"/>
      <c r="Y1" s="338"/>
      <c r="Z1" s="338"/>
      <c r="AA1" s="338"/>
    </row>
    <row r="2" spans="1:27" ht="15.75" customHeight="1">
      <c r="A2" s="288"/>
      <c r="B2" s="288"/>
      <c r="C2" s="288"/>
      <c r="D2" s="288"/>
      <c r="E2" s="1"/>
      <c r="F2" s="1"/>
      <c r="G2" s="1"/>
      <c r="S2" s="338"/>
      <c r="T2" s="338"/>
      <c r="U2" s="338"/>
      <c r="V2" s="338"/>
      <c r="W2" s="338"/>
      <c r="X2" s="338"/>
      <c r="Y2" s="338"/>
      <c r="Z2" s="338"/>
      <c r="AA2" s="338"/>
    </row>
    <row r="3" spans="1:27" ht="0.75" customHeight="1">
      <c r="A3" s="288"/>
      <c r="B3" s="288"/>
      <c r="C3" s="288"/>
      <c r="D3" s="288"/>
      <c r="E3" s="1"/>
      <c r="F3" s="1"/>
      <c r="G3" s="1"/>
      <c r="S3" s="338"/>
      <c r="T3" s="338"/>
      <c r="U3" s="338"/>
      <c r="V3" s="338"/>
      <c r="W3" s="338"/>
      <c r="X3" s="338"/>
      <c r="Y3" s="338"/>
      <c r="Z3" s="338"/>
      <c r="AA3" s="338"/>
    </row>
    <row r="4" spans="1:27" ht="17.25" customHeight="1">
      <c r="A4" s="175" t="s">
        <v>12</v>
      </c>
      <c r="B4" s="175"/>
      <c r="C4" s="3"/>
      <c r="S4" s="338"/>
      <c r="T4" s="338"/>
      <c r="U4" s="338"/>
      <c r="V4" s="338"/>
      <c r="W4" s="338"/>
      <c r="X4" s="338"/>
      <c r="Y4" s="338"/>
      <c r="Z4" s="338"/>
      <c r="AA4" s="338"/>
    </row>
    <row r="5" spans="2:3" ht="14.25" customHeight="1">
      <c r="B5" s="42" t="s">
        <v>13</v>
      </c>
      <c r="C5" s="129"/>
    </row>
    <row r="6" spans="1:27" ht="11.25" customHeight="1">
      <c r="A6" s="188" t="s">
        <v>198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</row>
    <row r="7" spans="1:27" ht="12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</row>
    <row r="8" spans="1:27" ht="18" customHeight="1">
      <c r="A8" s="242" t="str">
        <f>мо2!A8</f>
        <v>за травень 2013 року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</row>
    <row r="9" spans="1:27" ht="12.75" customHeight="1">
      <c r="A9" s="239" t="s">
        <v>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</row>
    <row r="10" ht="12" customHeight="1">
      <c r="AA10" s="9" t="s">
        <v>19</v>
      </c>
    </row>
    <row r="11" spans="1:28" s="18" customFormat="1" ht="14.25" customHeight="1">
      <c r="A11" s="320" t="s">
        <v>22</v>
      </c>
      <c r="B11" s="333" t="s">
        <v>1</v>
      </c>
      <c r="C11" s="333" t="s">
        <v>199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 t="s">
        <v>200</v>
      </c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</row>
    <row r="12" spans="1:28" s="18" customFormat="1" ht="14.25" customHeight="1">
      <c r="A12" s="332"/>
      <c r="B12" s="333"/>
      <c r="C12" s="333" t="s">
        <v>202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 t="s">
        <v>4</v>
      </c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</row>
    <row r="13" spans="1:28" s="18" customFormat="1" ht="19.5" customHeight="1">
      <c r="A13" s="332"/>
      <c r="B13" s="334"/>
      <c r="C13" s="336" t="s">
        <v>225</v>
      </c>
      <c r="D13" s="327">
        <v>2120</v>
      </c>
      <c r="E13" s="327">
        <v>2240</v>
      </c>
      <c r="F13" s="327">
        <v>2250</v>
      </c>
      <c r="G13" s="320">
        <v>2272</v>
      </c>
      <c r="H13" s="327">
        <v>2273</v>
      </c>
      <c r="I13" s="327">
        <v>2274</v>
      </c>
      <c r="J13" s="327" t="s">
        <v>5</v>
      </c>
      <c r="K13" s="136"/>
      <c r="L13" s="136"/>
      <c r="M13" s="328" t="s">
        <v>227</v>
      </c>
      <c r="N13" s="323">
        <v>651</v>
      </c>
      <c r="O13" s="330"/>
      <c r="P13" s="324"/>
      <c r="Q13" s="323" t="s">
        <v>6</v>
      </c>
      <c r="R13" s="324"/>
      <c r="S13" s="320">
        <v>641</v>
      </c>
      <c r="T13" s="320">
        <v>675</v>
      </c>
      <c r="U13" s="137"/>
      <c r="V13" s="320">
        <v>364</v>
      </c>
      <c r="W13" s="320">
        <v>362</v>
      </c>
      <c r="X13" s="137"/>
      <c r="Y13" s="137"/>
      <c r="Z13" s="137"/>
      <c r="AA13" s="320" t="s">
        <v>5</v>
      </c>
      <c r="AB13" s="136"/>
    </row>
    <row r="14" spans="1:28" s="18" customFormat="1" ht="30.75" customHeight="1" thickBot="1">
      <c r="A14" s="321"/>
      <c r="B14" s="335"/>
      <c r="C14" s="337"/>
      <c r="D14" s="320"/>
      <c r="E14" s="320"/>
      <c r="F14" s="320"/>
      <c r="G14" s="321"/>
      <c r="H14" s="320"/>
      <c r="I14" s="320"/>
      <c r="J14" s="320"/>
      <c r="K14" s="16"/>
      <c r="L14" s="16"/>
      <c r="M14" s="329"/>
      <c r="N14" s="325"/>
      <c r="O14" s="331"/>
      <c r="P14" s="326"/>
      <c r="Q14" s="325"/>
      <c r="R14" s="326"/>
      <c r="S14" s="321"/>
      <c r="T14" s="321"/>
      <c r="U14" s="138"/>
      <c r="V14" s="321"/>
      <c r="W14" s="321"/>
      <c r="X14" s="138"/>
      <c r="Y14" s="138">
        <v>701</v>
      </c>
      <c r="Z14" s="138"/>
      <c r="AA14" s="321"/>
      <c r="AB14" s="19"/>
    </row>
    <row r="15" spans="1:28" s="72" customFormat="1" ht="12" customHeight="1" thickBot="1" thickTop="1">
      <c r="A15" s="98">
        <v>1</v>
      </c>
      <c r="B15" s="98">
        <v>2</v>
      </c>
      <c r="C15" s="98">
        <v>3</v>
      </c>
      <c r="D15" s="98">
        <v>4</v>
      </c>
      <c r="E15" s="98">
        <v>5</v>
      </c>
      <c r="F15" s="98">
        <v>6</v>
      </c>
      <c r="G15" s="98"/>
      <c r="H15" s="98">
        <v>7</v>
      </c>
      <c r="I15" s="98">
        <v>8</v>
      </c>
      <c r="J15" s="98">
        <v>9</v>
      </c>
      <c r="K15" s="98">
        <v>6</v>
      </c>
      <c r="L15" s="98">
        <v>7</v>
      </c>
      <c r="M15" s="98">
        <v>10</v>
      </c>
      <c r="N15" s="322">
        <v>11</v>
      </c>
      <c r="O15" s="322"/>
      <c r="P15" s="322"/>
      <c r="Q15" s="322">
        <v>12</v>
      </c>
      <c r="R15" s="322"/>
      <c r="S15" s="98">
        <v>13</v>
      </c>
      <c r="T15" s="98">
        <v>14</v>
      </c>
      <c r="U15" s="98">
        <v>13</v>
      </c>
      <c r="V15" s="98">
        <v>15</v>
      </c>
      <c r="W15" s="98">
        <v>16</v>
      </c>
      <c r="X15" s="98">
        <v>16</v>
      </c>
      <c r="Y15" s="98">
        <v>17</v>
      </c>
      <c r="Z15" s="98">
        <v>18</v>
      </c>
      <c r="AA15" s="98">
        <v>17</v>
      </c>
      <c r="AB15" s="99"/>
    </row>
    <row r="16" spans="1:28" ht="16.5" thickTop="1">
      <c r="A16" s="13" t="s">
        <v>7</v>
      </c>
      <c r="B16" s="168" t="s">
        <v>112</v>
      </c>
      <c r="C16" s="89" t="s">
        <v>112</v>
      </c>
      <c r="D16" s="97" t="s">
        <v>112</v>
      </c>
      <c r="E16" s="97" t="s">
        <v>112</v>
      </c>
      <c r="F16" s="97" t="s">
        <v>112</v>
      </c>
      <c r="G16" s="97" t="s">
        <v>112</v>
      </c>
      <c r="H16" s="97" t="s">
        <v>112</v>
      </c>
      <c r="I16" s="97" t="s">
        <v>112</v>
      </c>
      <c r="J16" s="97">
        <f>SUM(C16:I16)</f>
        <v>0</v>
      </c>
      <c r="K16" s="97" t="str">
        <f>"-"</f>
        <v>-</v>
      </c>
      <c r="L16" s="97" t="str">
        <f>"-"</f>
        <v>-</v>
      </c>
      <c r="M16" s="97" t="s">
        <v>112</v>
      </c>
      <c r="N16" s="319" t="s">
        <v>112</v>
      </c>
      <c r="O16" s="319"/>
      <c r="P16" s="319"/>
      <c r="Q16" s="302" t="s">
        <v>112</v>
      </c>
      <c r="R16" s="303"/>
      <c r="S16" s="89" t="s">
        <v>112</v>
      </c>
      <c r="T16" s="97" t="s">
        <v>112</v>
      </c>
      <c r="U16" s="97"/>
      <c r="V16" s="97" t="s">
        <v>112</v>
      </c>
      <c r="W16" s="97" t="s">
        <v>112</v>
      </c>
      <c r="X16" s="89"/>
      <c r="Y16" s="97" t="s">
        <v>112</v>
      </c>
      <c r="Z16" s="97" t="str">
        <f>"-"</f>
        <v>-</v>
      </c>
      <c r="AA16" s="97">
        <f>SUM(M16:Z16)</f>
        <v>0</v>
      </c>
      <c r="AB16" s="10"/>
    </row>
    <row r="17" spans="1:28" ht="15.75">
      <c r="A17" s="13" t="s">
        <v>14</v>
      </c>
      <c r="B17" s="169" t="s">
        <v>112</v>
      </c>
      <c r="C17" s="89" t="s">
        <v>112</v>
      </c>
      <c r="D17" s="97" t="s">
        <v>112</v>
      </c>
      <c r="E17" s="97" t="s">
        <v>112</v>
      </c>
      <c r="F17" s="97" t="s">
        <v>112</v>
      </c>
      <c r="G17" s="97" t="s">
        <v>112</v>
      </c>
      <c r="H17" s="97" t="s">
        <v>112</v>
      </c>
      <c r="I17" s="97" t="s">
        <v>112</v>
      </c>
      <c r="J17" s="97">
        <f aca="true" t="shared" si="0" ref="J17:J31">SUM(C17:I17)</f>
        <v>0</v>
      </c>
      <c r="K17" s="89"/>
      <c r="L17" s="89"/>
      <c r="M17" s="97" t="s">
        <v>112</v>
      </c>
      <c r="N17" s="319" t="s">
        <v>112</v>
      </c>
      <c r="O17" s="319"/>
      <c r="P17" s="319"/>
      <c r="Q17" s="302" t="s">
        <v>112</v>
      </c>
      <c r="R17" s="303"/>
      <c r="S17" s="89" t="s">
        <v>112</v>
      </c>
      <c r="T17" s="97" t="s">
        <v>112</v>
      </c>
      <c r="U17" s="89"/>
      <c r="V17" s="89" t="s">
        <v>112</v>
      </c>
      <c r="W17" s="97" t="str">
        <f>"-"</f>
        <v>-</v>
      </c>
      <c r="X17" s="89"/>
      <c r="Y17" s="97" t="str">
        <f>"-"</f>
        <v>-</v>
      </c>
      <c r="Z17" s="97" t="str">
        <f>"-"</f>
        <v>-</v>
      </c>
      <c r="AA17" s="97">
        <f aca="true" t="shared" si="1" ref="AA17:AA38">SUM(M17:Z17)</f>
        <v>0</v>
      </c>
      <c r="AB17" s="10"/>
    </row>
    <row r="18" spans="1:28" ht="15.75">
      <c r="A18" s="13" t="s">
        <v>15</v>
      </c>
      <c r="B18" s="13" t="s">
        <v>112</v>
      </c>
      <c r="C18" s="89" t="s">
        <v>112</v>
      </c>
      <c r="D18" s="97" t="s">
        <v>112</v>
      </c>
      <c r="E18" s="97" t="s">
        <v>112</v>
      </c>
      <c r="F18" s="97" t="s">
        <v>112</v>
      </c>
      <c r="G18" s="97" t="s">
        <v>112</v>
      </c>
      <c r="H18" s="97" t="s">
        <v>112</v>
      </c>
      <c r="I18" s="97" t="s">
        <v>112</v>
      </c>
      <c r="J18" s="97">
        <f t="shared" si="0"/>
        <v>0</v>
      </c>
      <c r="K18" s="97"/>
      <c r="L18" s="97"/>
      <c r="M18" s="97" t="s">
        <v>112</v>
      </c>
      <c r="N18" s="311" t="s">
        <v>112</v>
      </c>
      <c r="O18" s="312"/>
      <c r="P18" s="318"/>
      <c r="Q18" s="302" t="s">
        <v>112</v>
      </c>
      <c r="R18" s="303"/>
      <c r="S18" s="89" t="s">
        <v>112</v>
      </c>
      <c r="T18" s="97" t="s">
        <v>112</v>
      </c>
      <c r="U18" s="89"/>
      <c r="V18" s="89" t="s">
        <v>112</v>
      </c>
      <c r="W18" s="97" t="s">
        <v>112</v>
      </c>
      <c r="X18" s="89"/>
      <c r="Y18" s="97" t="str">
        <f>"-"</f>
        <v>-</v>
      </c>
      <c r="Z18" s="97" t="str">
        <f>"-"</f>
        <v>-</v>
      </c>
      <c r="AA18" s="97">
        <f t="shared" si="1"/>
        <v>0</v>
      </c>
      <c r="AB18" s="10"/>
    </row>
    <row r="19" spans="1:28" ht="15.75">
      <c r="A19" s="12" t="s">
        <v>16</v>
      </c>
      <c r="B19" s="12" t="s">
        <v>112</v>
      </c>
      <c r="C19" s="89" t="s">
        <v>112</v>
      </c>
      <c r="D19" s="97" t="s">
        <v>112</v>
      </c>
      <c r="E19" s="97" t="s">
        <v>112</v>
      </c>
      <c r="F19" s="97" t="s">
        <v>112</v>
      </c>
      <c r="G19" s="97" t="s">
        <v>112</v>
      </c>
      <c r="H19" s="97" t="s">
        <v>112</v>
      </c>
      <c r="I19" s="97" t="s">
        <v>112</v>
      </c>
      <c r="J19" s="97">
        <f t="shared" si="0"/>
        <v>0</v>
      </c>
      <c r="K19" s="97"/>
      <c r="L19" s="97"/>
      <c r="M19" s="97" t="s">
        <v>112</v>
      </c>
      <c r="N19" s="311" t="s">
        <v>112</v>
      </c>
      <c r="O19" s="312"/>
      <c r="P19" s="115"/>
      <c r="Q19" s="302" t="s">
        <v>112</v>
      </c>
      <c r="R19" s="303"/>
      <c r="S19" s="89" t="s">
        <v>112</v>
      </c>
      <c r="T19" s="97" t="s">
        <v>112</v>
      </c>
      <c r="U19" s="89"/>
      <c r="V19" s="89" t="s">
        <v>112</v>
      </c>
      <c r="W19" s="97" t="s">
        <v>112</v>
      </c>
      <c r="X19" s="89"/>
      <c r="Y19" s="97" t="s">
        <v>112</v>
      </c>
      <c r="Z19" s="97" t="s">
        <v>112</v>
      </c>
      <c r="AA19" s="97">
        <f t="shared" si="1"/>
        <v>0</v>
      </c>
      <c r="AB19" s="10"/>
    </row>
    <row r="20" spans="1:28" ht="15.75">
      <c r="A20" s="12" t="s">
        <v>141</v>
      </c>
      <c r="B20" s="12" t="s">
        <v>112</v>
      </c>
      <c r="C20" s="89" t="s">
        <v>112</v>
      </c>
      <c r="D20" s="97" t="s">
        <v>112</v>
      </c>
      <c r="E20" s="97" t="s">
        <v>112</v>
      </c>
      <c r="F20" s="97" t="s">
        <v>112</v>
      </c>
      <c r="G20" s="97" t="s">
        <v>112</v>
      </c>
      <c r="H20" s="97" t="s">
        <v>112</v>
      </c>
      <c r="I20" s="97" t="s">
        <v>112</v>
      </c>
      <c r="J20" s="97">
        <f t="shared" si="0"/>
        <v>0</v>
      </c>
      <c r="K20" s="97"/>
      <c r="L20" s="97"/>
      <c r="M20" s="97" t="s">
        <v>112</v>
      </c>
      <c r="N20" s="311" t="s">
        <v>112</v>
      </c>
      <c r="O20" s="312"/>
      <c r="P20" s="318"/>
      <c r="Q20" s="302" t="s">
        <v>112</v>
      </c>
      <c r="R20" s="303"/>
      <c r="S20" s="89" t="s">
        <v>112</v>
      </c>
      <c r="T20" s="97" t="s">
        <v>112</v>
      </c>
      <c r="U20" s="89"/>
      <c r="V20" s="89" t="s">
        <v>112</v>
      </c>
      <c r="W20" s="97" t="str">
        <f>"-"</f>
        <v>-</v>
      </c>
      <c r="X20" s="89"/>
      <c r="Y20" s="97" t="str">
        <f>"-"</f>
        <v>-</v>
      </c>
      <c r="Z20" s="97" t="str">
        <f>"-"</f>
        <v>-</v>
      </c>
      <c r="AA20" s="97">
        <f t="shared" si="1"/>
        <v>0</v>
      </c>
      <c r="AB20" s="10"/>
    </row>
    <row r="21" spans="1:28" ht="15.75">
      <c r="A21" s="13" t="s">
        <v>142</v>
      </c>
      <c r="B21" s="13" t="s">
        <v>112</v>
      </c>
      <c r="C21" s="89" t="s">
        <v>112</v>
      </c>
      <c r="D21" s="97" t="s">
        <v>112</v>
      </c>
      <c r="E21" s="97" t="s">
        <v>112</v>
      </c>
      <c r="F21" s="97" t="s">
        <v>112</v>
      </c>
      <c r="G21" s="97" t="s">
        <v>112</v>
      </c>
      <c r="H21" s="97" t="s">
        <v>112</v>
      </c>
      <c r="I21" s="97" t="s">
        <v>112</v>
      </c>
      <c r="J21" s="97">
        <f t="shared" si="0"/>
        <v>0</v>
      </c>
      <c r="K21" s="97"/>
      <c r="L21" s="97"/>
      <c r="M21" s="97" t="s">
        <v>112</v>
      </c>
      <c r="N21" s="311" t="s">
        <v>112</v>
      </c>
      <c r="O21" s="312"/>
      <c r="P21" s="318"/>
      <c r="Q21" s="302" t="s">
        <v>112</v>
      </c>
      <c r="R21" s="303"/>
      <c r="S21" s="89" t="s">
        <v>112</v>
      </c>
      <c r="T21" s="97" t="s">
        <v>112</v>
      </c>
      <c r="U21" s="89"/>
      <c r="V21" s="89" t="s">
        <v>112</v>
      </c>
      <c r="W21" s="97" t="str">
        <f>"-"</f>
        <v>-</v>
      </c>
      <c r="X21" s="89"/>
      <c r="Y21" s="97" t="s">
        <v>112</v>
      </c>
      <c r="Z21" s="97" t="str">
        <f>"-"</f>
        <v>-</v>
      </c>
      <c r="AA21" s="97">
        <f t="shared" si="1"/>
        <v>0</v>
      </c>
      <c r="AB21" s="10"/>
    </row>
    <row r="22" spans="1:28" ht="15.75">
      <c r="A22" s="13" t="s">
        <v>143</v>
      </c>
      <c r="B22" s="13" t="s">
        <v>112</v>
      </c>
      <c r="C22" s="89" t="s">
        <v>112</v>
      </c>
      <c r="D22" s="97" t="s">
        <v>112</v>
      </c>
      <c r="E22" s="97" t="s">
        <v>112</v>
      </c>
      <c r="F22" s="97" t="s">
        <v>112</v>
      </c>
      <c r="G22" s="97" t="s">
        <v>112</v>
      </c>
      <c r="H22" s="97" t="s">
        <v>112</v>
      </c>
      <c r="I22" s="97" t="s">
        <v>112</v>
      </c>
      <c r="J22" s="97">
        <f t="shared" si="0"/>
        <v>0</v>
      </c>
      <c r="K22" s="97"/>
      <c r="L22" s="97"/>
      <c r="M22" s="97" t="s">
        <v>112</v>
      </c>
      <c r="N22" s="311" t="s">
        <v>112</v>
      </c>
      <c r="O22" s="312"/>
      <c r="P22" s="318"/>
      <c r="Q22" s="302" t="s">
        <v>112</v>
      </c>
      <c r="R22" s="303"/>
      <c r="S22" s="89" t="s">
        <v>112</v>
      </c>
      <c r="T22" s="97" t="s">
        <v>112</v>
      </c>
      <c r="U22" s="89"/>
      <c r="V22" s="89" t="s">
        <v>112</v>
      </c>
      <c r="W22" s="97" t="str">
        <f>"-"</f>
        <v>-</v>
      </c>
      <c r="X22" s="89"/>
      <c r="Y22" s="97" t="str">
        <f>"-"</f>
        <v>-</v>
      </c>
      <c r="Z22" s="97" t="str">
        <f>"-"</f>
        <v>-</v>
      </c>
      <c r="AA22" s="97">
        <f t="shared" si="1"/>
        <v>0</v>
      </c>
      <c r="AB22" s="10"/>
    </row>
    <row r="23" spans="1:28" ht="15.75">
      <c r="A23" s="13" t="s">
        <v>145</v>
      </c>
      <c r="B23" s="13" t="s">
        <v>112</v>
      </c>
      <c r="C23" s="89" t="s">
        <v>112</v>
      </c>
      <c r="D23" s="97" t="s">
        <v>112</v>
      </c>
      <c r="E23" s="97" t="s">
        <v>112</v>
      </c>
      <c r="F23" s="97" t="s">
        <v>112</v>
      </c>
      <c r="G23" s="97" t="s">
        <v>112</v>
      </c>
      <c r="H23" s="97" t="s">
        <v>112</v>
      </c>
      <c r="I23" s="97" t="s">
        <v>112</v>
      </c>
      <c r="J23" s="97">
        <f t="shared" si="0"/>
        <v>0</v>
      </c>
      <c r="K23" s="97"/>
      <c r="L23" s="97"/>
      <c r="M23" s="97" t="s">
        <v>112</v>
      </c>
      <c r="N23" s="311" t="s">
        <v>112</v>
      </c>
      <c r="O23" s="312"/>
      <c r="P23" s="115"/>
      <c r="Q23" s="302" t="s">
        <v>112</v>
      </c>
      <c r="R23" s="303"/>
      <c r="S23" s="89" t="s">
        <v>112</v>
      </c>
      <c r="T23" s="97" t="s">
        <v>112</v>
      </c>
      <c r="U23" s="89"/>
      <c r="V23" s="89" t="s">
        <v>112</v>
      </c>
      <c r="W23" s="97" t="s">
        <v>112</v>
      </c>
      <c r="X23" s="89"/>
      <c r="Y23" s="97" t="s">
        <v>112</v>
      </c>
      <c r="Z23" s="97" t="s">
        <v>112</v>
      </c>
      <c r="AA23" s="97">
        <f t="shared" si="1"/>
        <v>0</v>
      </c>
      <c r="AB23" s="10"/>
    </row>
    <row r="24" spans="1:28" ht="15.75">
      <c r="A24" s="13" t="s">
        <v>146</v>
      </c>
      <c r="B24" s="12" t="s">
        <v>112</v>
      </c>
      <c r="C24" s="89" t="s">
        <v>112</v>
      </c>
      <c r="D24" s="97" t="s">
        <v>112</v>
      </c>
      <c r="E24" s="97" t="s">
        <v>112</v>
      </c>
      <c r="F24" s="97" t="s">
        <v>112</v>
      </c>
      <c r="G24" s="97" t="s">
        <v>112</v>
      </c>
      <c r="H24" s="97" t="s">
        <v>112</v>
      </c>
      <c r="I24" s="97" t="s">
        <v>112</v>
      </c>
      <c r="J24" s="97">
        <f t="shared" si="0"/>
        <v>0</v>
      </c>
      <c r="K24" s="97"/>
      <c r="L24" s="97"/>
      <c r="M24" s="97" t="s">
        <v>112</v>
      </c>
      <c r="N24" s="311" t="s">
        <v>112</v>
      </c>
      <c r="O24" s="312"/>
      <c r="P24" s="115"/>
      <c r="Q24" s="302" t="s">
        <v>112</v>
      </c>
      <c r="R24" s="303"/>
      <c r="S24" s="89" t="s">
        <v>112</v>
      </c>
      <c r="T24" s="97" t="s">
        <v>112</v>
      </c>
      <c r="U24" s="89"/>
      <c r="V24" s="89" t="s">
        <v>112</v>
      </c>
      <c r="W24" s="97" t="s">
        <v>112</v>
      </c>
      <c r="X24" s="89"/>
      <c r="Y24" s="97" t="s">
        <v>112</v>
      </c>
      <c r="Z24" s="97" t="s">
        <v>112</v>
      </c>
      <c r="AA24" s="97">
        <f t="shared" si="1"/>
        <v>0</v>
      </c>
      <c r="AB24" s="10"/>
    </row>
    <row r="25" spans="1:28" ht="15.75">
      <c r="A25" s="13" t="s">
        <v>147</v>
      </c>
      <c r="B25" s="13" t="s">
        <v>112</v>
      </c>
      <c r="C25" s="89" t="s">
        <v>112</v>
      </c>
      <c r="D25" s="97" t="s">
        <v>112</v>
      </c>
      <c r="E25" s="97" t="s">
        <v>112</v>
      </c>
      <c r="F25" s="97" t="s">
        <v>112</v>
      </c>
      <c r="G25" s="97" t="s">
        <v>112</v>
      </c>
      <c r="H25" s="97" t="s">
        <v>112</v>
      </c>
      <c r="I25" s="97" t="s">
        <v>112</v>
      </c>
      <c r="J25" s="97">
        <f t="shared" si="0"/>
        <v>0</v>
      </c>
      <c r="K25" s="97"/>
      <c r="L25" s="97"/>
      <c r="M25" s="97" t="s">
        <v>112</v>
      </c>
      <c r="N25" s="311" t="s">
        <v>112</v>
      </c>
      <c r="O25" s="312"/>
      <c r="P25" s="115"/>
      <c r="Q25" s="302" t="s">
        <v>112</v>
      </c>
      <c r="R25" s="303"/>
      <c r="S25" s="89" t="s">
        <v>112</v>
      </c>
      <c r="T25" s="97" t="s">
        <v>112</v>
      </c>
      <c r="U25" s="89"/>
      <c r="V25" s="89" t="s">
        <v>112</v>
      </c>
      <c r="W25" s="97" t="s">
        <v>112</v>
      </c>
      <c r="X25" s="89"/>
      <c r="Y25" s="97" t="s">
        <v>112</v>
      </c>
      <c r="Z25" s="97" t="s">
        <v>112</v>
      </c>
      <c r="AA25" s="97">
        <f t="shared" si="1"/>
        <v>0</v>
      </c>
      <c r="AB25" s="10"/>
    </row>
    <row r="26" spans="1:28" ht="15.75">
      <c r="A26" s="13" t="s">
        <v>148</v>
      </c>
      <c r="B26" s="13" t="s">
        <v>112</v>
      </c>
      <c r="C26" s="89" t="s">
        <v>112</v>
      </c>
      <c r="D26" s="97" t="s">
        <v>112</v>
      </c>
      <c r="E26" s="97" t="s">
        <v>112</v>
      </c>
      <c r="F26" s="97" t="s">
        <v>112</v>
      </c>
      <c r="G26" s="97" t="s">
        <v>112</v>
      </c>
      <c r="H26" s="97" t="s">
        <v>112</v>
      </c>
      <c r="I26" s="97" t="s">
        <v>112</v>
      </c>
      <c r="J26" s="97">
        <f t="shared" si="0"/>
        <v>0</v>
      </c>
      <c r="K26" s="97"/>
      <c r="L26" s="97"/>
      <c r="M26" s="97" t="s">
        <v>112</v>
      </c>
      <c r="N26" s="311" t="s">
        <v>112</v>
      </c>
      <c r="O26" s="312"/>
      <c r="P26" s="115"/>
      <c r="Q26" s="302" t="s">
        <v>112</v>
      </c>
      <c r="R26" s="303"/>
      <c r="S26" s="89" t="s">
        <v>112</v>
      </c>
      <c r="T26" s="97" t="s">
        <v>112</v>
      </c>
      <c r="U26" s="89"/>
      <c r="V26" s="89" t="s">
        <v>112</v>
      </c>
      <c r="W26" s="97" t="s">
        <v>112</v>
      </c>
      <c r="X26" s="89"/>
      <c r="Y26" s="97" t="s">
        <v>112</v>
      </c>
      <c r="Z26" s="97" t="s">
        <v>112</v>
      </c>
      <c r="AA26" s="97">
        <f t="shared" si="1"/>
        <v>0</v>
      </c>
      <c r="AB26" s="10"/>
    </row>
    <row r="27" spans="1:28" ht="15.75">
      <c r="A27" s="13" t="s">
        <v>149</v>
      </c>
      <c r="B27" s="13" t="s">
        <v>112</v>
      </c>
      <c r="C27" s="89" t="s">
        <v>112</v>
      </c>
      <c r="D27" s="97" t="str">
        <f>"-"</f>
        <v>-</v>
      </c>
      <c r="E27" s="97" t="s">
        <v>112</v>
      </c>
      <c r="F27" s="97" t="s">
        <v>112</v>
      </c>
      <c r="G27" s="97" t="s">
        <v>112</v>
      </c>
      <c r="H27" s="97" t="s">
        <v>112</v>
      </c>
      <c r="I27" s="97" t="s">
        <v>112</v>
      </c>
      <c r="J27" s="97">
        <f t="shared" si="0"/>
        <v>0</v>
      </c>
      <c r="K27" s="97" t="str">
        <f>"-"</f>
        <v>-</v>
      </c>
      <c r="L27" s="97" t="str">
        <f>"-"</f>
        <v>-</v>
      </c>
      <c r="M27" s="97" t="s">
        <v>112</v>
      </c>
      <c r="N27" s="319" t="s">
        <v>112</v>
      </c>
      <c r="O27" s="319"/>
      <c r="P27" s="319"/>
      <c r="Q27" s="302" t="s">
        <v>112</v>
      </c>
      <c r="R27" s="303"/>
      <c r="S27" s="89" t="s">
        <v>112</v>
      </c>
      <c r="T27" s="97" t="s">
        <v>112</v>
      </c>
      <c r="U27" s="89"/>
      <c r="V27" s="89" t="s">
        <v>112</v>
      </c>
      <c r="W27" s="97" t="s">
        <v>112</v>
      </c>
      <c r="X27" s="89"/>
      <c r="Y27" s="97" t="str">
        <f aca="true" t="shared" si="2" ref="Y27:Z37">"-"</f>
        <v>-</v>
      </c>
      <c r="Z27" s="97" t="str">
        <f t="shared" si="2"/>
        <v>-</v>
      </c>
      <c r="AA27" s="97">
        <f t="shared" si="1"/>
        <v>0</v>
      </c>
      <c r="AB27" s="10"/>
    </row>
    <row r="28" spans="1:28" ht="15.75">
      <c r="A28" s="13" t="s">
        <v>150</v>
      </c>
      <c r="B28" s="12" t="s">
        <v>112</v>
      </c>
      <c r="C28" s="89" t="s">
        <v>112</v>
      </c>
      <c r="D28" s="97" t="str">
        <f>"-"</f>
        <v>-</v>
      </c>
      <c r="E28" s="97" t="s">
        <v>112</v>
      </c>
      <c r="F28" s="97" t="s">
        <v>112</v>
      </c>
      <c r="G28" s="97" t="s">
        <v>112</v>
      </c>
      <c r="H28" s="97" t="s">
        <v>112</v>
      </c>
      <c r="I28" s="97" t="s">
        <v>112</v>
      </c>
      <c r="J28" s="97">
        <f t="shared" si="0"/>
        <v>0</v>
      </c>
      <c r="K28" s="97" t="str">
        <f aca="true" t="shared" si="3" ref="K28:L30">"-"</f>
        <v>-</v>
      </c>
      <c r="L28" s="97" t="str">
        <f t="shared" si="3"/>
        <v>-</v>
      </c>
      <c r="M28" s="97" t="s">
        <v>112</v>
      </c>
      <c r="N28" s="311" t="s">
        <v>112</v>
      </c>
      <c r="O28" s="318"/>
      <c r="P28" s="89"/>
      <c r="Q28" s="302" t="s">
        <v>112</v>
      </c>
      <c r="R28" s="303"/>
      <c r="S28" s="89" t="s">
        <v>112</v>
      </c>
      <c r="T28" s="97" t="s">
        <v>112</v>
      </c>
      <c r="U28" s="89"/>
      <c r="V28" s="89" t="s">
        <v>112</v>
      </c>
      <c r="W28" s="97" t="str">
        <f aca="true" t="shared" si="4" ref="W28:W37">"-"</f>
        <v>-</v>
      </c>
      <c r="X28" s="89"/>
      <c r="Y28" s="97" t="str">
        <f t="shared" si="2"/>
        <v>-</v>
      </c>
      <c r="Z28" s="97" t="str">
        <f t="shared" si="2"/>
        <v>-</v>
      </c>
      <c r="AA28" s="97">
        <f t="shared" si="1"/>
        <v>0</v>
      </c>
      <c r="AB28" s="10"/>
    </row>
    <row r="29" spans="1:28" ht="15.75">
      <c r="A29" s="13" t="s">
        <v>151</v>
      </c>
      <c r="B29" s="13" t="s">
        <v>112</v>
      </c>
      <c r="C29" s="89" t="s">
        <v>112</v>
      </c>
      <c r="D29" s="97" t="str">
        <f>"-"</f>
        <v>-</v>
      </c>
      <c r="E29" s="97" t="s">
        <v>112</v>
      </c>
      <c r="F29" s="97" t="s">
        <v>112</v>
      </c>
      <c r="G29" s="97" t="s">
        <v>112</v>
      </c>
      <c r="H29" s="97" t="s">
        <v>112</v>
      </c>
      <c r="I29" s="97" t="s">
        <v>112</v>
      </c>
      <c r="J29" s="97">
        <f t="shared" si="0"/>
        <v>0</v>
      </c>
      <c r="K29" s="97" t="str">
        <f t="shared" si="3"/>
        <v>-</v>
      </c>
      <c r="L29" s="97" t="str">
        <f t="shared" si="3"/>
        <v>-</v>
      </c>
      <c r="M29" s="97" t="s">
        <v>112</v>
      </c>
      <c r="N29" s="311" t="s">
        <v>112</v>
      </c>
      <c r="O29" s="318"/>
      <c r="P29" s="89"/>
      <c r="Q29" s="302" t="s">
        <v>112</v>
      </c>
      <c r="R29" s="303"/>
      <c r="S29" s="89" t="s">
        <v>112</v>
      </c>
      <c r="T29" s="97" t="s">
        <v>112</v>
      </c>
      <c r="U29" s="89"/>
      <c r="V29" s="89" t="s">
        <v>112</v>
      </c>
      <c r="W29" s="97" t="str">
        <f t="shared" si="4"/>
        <v>-</v>
      </c>
      <c r="X29" s="89"/>
      <c r="Y29" s="97" t="str">
        <f t="shared" si="2"/>
        <v>-</v>
      </c>
      <c r="Z29" s="97" t="str">
        <f t="shared" si="2"/>
        <v>-</v>
      </c>
      <c r="AA29" s="97">
        <f t="shared" si="1"/>
        <v>0</v>
      </c>
      <c r="AB29" s="10"/>
    </row>
    <row r="30" spans="1:28" ht="15.75">
      <c r="A30" s="13" t="s">
        <v>152</v>
      </c>
      <c r="B30" s="13" t="s">
        <v>112</v>
      </c>
      <c r="C30" s="89" t="s">
        <v>112</v>
      </c>
      <c r="D30" s="97" t="str">
        <f>"-"</f>
        <v>-</v>
      </c>
      <c r="E30" s="97" t="s">
        <v>112</v>
      </c>
      <c r="F30" s="97" t="s">
        <v>112</v>
      </c>
      <c r="G30" s="97" t="s">
        <v>112</v>
      </c>
      <c r="H30" s="97" t="s">
        <v>112</v>
      </c>
      <c r="I30" s="97" t="s">
        <v>112</v>
      </c>
      <c r="J30" s="97">
        <f t="shared" si="0"/>
        <v>0</v>
      </c>
      <c r="K30" s="97" t="str">
        <f t="shared" si="3"/>
        <v>-</v>
      </c>
      <c r="L30" s="97" t="str">
        <f t="shared" si="3"/>
        <v>-</v>
      </c>
      <c r="M30" s="97" t="s">
        <v>112</v>
      </c>
      <c r="N30" s="311" t="s">
        <v>112</v>
      </c>
      <c r="O30" s="318"/>
      <c r="P30" s="89"/>
      <c r="Q30" s="302" t="s">
        <v>112</v>
      </c>
      <c r="R30" s="303"/>
      <c r="S30" s="89" t="s">
        <v>112</v>
      </c>
      <c r="T30" s="97" t="s">
        <v>112</v>
      </c>
      <c r="U30" s="89"/>
      <c r="V30" s="89" t="s">
        <v>112</v>
      </c>
      <c r="W30" s="97" t="str">
        <f t="shared" si="4"/>
        <v>-</v>
      </c>
      <c r="X30" s="89"/>
      <c r="Y30" s="97" t="str">
        <f t="shared" si="2"/>
        <v>-</v>
      </c>
      <c r="Z30" s="97" t="str">
        <f t="shared" si="2"/>
        <v>-</v>
      </c>
      <c r="AA30" s="97">
        <f t="shared" si="1"/>
        <v>0</v>
      </c>
      <c r="AB30" s="10"/>
    </row>
    <row r="31" spans="1:28" ht="16.5" thickBot="1">
      <c r="A31" s="13" t="s">
        <v>154</v>
      </c>
      <c r="B31" s="13" t="s">
        <v>112</v>
      </c>
      <c r="C31" s="89" t="s">
        <v>112</v>
      </c>
      <c r="D31" s="97" t="str">
        <f>"-"</f>
        <v>-</v>
      </c>
      <c r="E31" s="97" t="s">
        <v>112</v>
      </c>
      <c r="F31" s="97" t="s">
        <v>112</v>
      </c>
      <c r="G31" s="97" t="s">
        <v>112</v>
      </c>
      <c r="H31" s="97" t="s">
        <v>112</v>
      </c>
      <c r="I31" s="97" t="s">
        <v>112</v>
      </c>
      <c r="J31" s="97">
        <f t="shared" si="0"/>
        <v>0</v>
      </c>
      <c r="K31" s="97"/>
      <c r="L31" s="97"/>
      <c r="M31" s="97" t="s">
        <v>112</v>
      </c>
      <c r="N31" s="311" t="s">
        <v>112</v>
      </c>
      <c r="O31" s="318"/>
      <c r="P31" s="89"/>
      <c r="Q31" s="302" t="s">
        <v>112</v>
      </c>
      <c r="R31" s="303"/>
      <c r="S31" s="89" t="s">
        <v>112</v>
      </c>
      <c r="T31" s="97" t="s">
        <v>112</v>
      </c>
      <c r="U31" s="89"/>
      <c r="V31" s="89" t="s">
        <v>112</v>
      </c>
      <c r="W31" s="97" t="str">
        <f t="shared" si="4"/>
        <v>-</v>
      </c>
      <c r="X31" s="89"/>
      <c r="Y31" s="97" t="str">
        <f t="shared" si="2"/>
        <v>-</v>
      </c>
      <c r="Z31" s="97" t="str">
        <f t="shared" si="2"/>
        <v>-</v>
      </c>
      <c r="AA31" s="97">
        <f t="shared" si="1"/>
        <v>0</v>
      </c>
      <c r="AB31" s="10"/>
    </row>
    <row r="32" spans="1:28" ht="16.5" hidden="1" thickBot="1">
      <c r="A32" s="14" t="s">
        <v>155</v>
      </c>
      <c r="B32" s="13"/>
      <c r="C32" s="97" t="s">
        <v>112</v>
      </c>
      <c r="D32" s="97" t="s">
        <v>112</v>
      </c>
      <c r="E32" s="97"/>
      <c r="F32" s="97"/>
      <c r="G32" s="97"/>
      <c r="H32" s="97"/>
      <c r="I32" s="97"/>
      <c r="J32" s="97" t="str">
        <f aca="true" t="shared" si="5" ref="J32:J38">C32</f>
        <v>-</v>
      </c>
      <c r="K32" s="97"/>
      <c r="L32" s="97"/>
      <c r="M32" s="97" t="s">
        <v>112</v>
      </c>
      <c r="N32" s="311" t="s">
        <v>112</v>
      </c>
      <c r="O32" s="312"/>
      <c r="P32" s="115"/>
      <c r="Q32" s="302" t="s">
        <v>112</v>
      </c>
      <c r="R32" s="303"/>
      <c r="S32" s="89" t="s">
        <v>112</v>
      </c>
      <c r="T32" s="97" t="s">
        <v>112</v>
      </c>
      <c r="U32" s="117"/>
      <c r="V32" s="117"/>
      <c r="W32" s="97" t="str">
        <f t="shared" si="4"/>
        <v>-</v>
      </c>
      <c r="X32" s="117"/>
      <c r="Y32" s="97" t="str">
        <f t="shared" si="2"/>
        <v>-</v>
      </c>
      <c r="Z32" s="97" t="str">
        <f t="shared" si="2"/>
        <v>-</v>
      </c>
      <c r="AA32" s="97">
        <f t="shared" si="1"/>
        <v>0</v>
      </c>
      <c r="AB32" s="10"/>
    </row>
    <row r="33" spans="1:28" ht="16.5" hidden="1" thickBot="1">
      <c r="A33" s="14" t="s">
        <v>156</v>
      </c>
      <c r="B33" s="13"/>
      <c r="C33" s="97" t="s">
        <v>112</v>
      </c>
      <c r="D33" s="97" t="s">
        <v>112</v>
      </c>
      <c r="E33" s="97"/>
      <c r="F33" s="97"/>
      <c r="G33" s="97"/>
      <c r="H33" s="97"/>
      <c r="I33" s="97"/>
      <c r="J33" s="97" t="str">
        <f t="shared" si="5"/>
        <v>-</v>
      </c>
      <c r="K33" s="97"/>
      <c r="L33" s="97"/>
      <c r="M33" s="97" t="s">
        <v>112</v>
      </c>
      <c r="N33" s="311" t="s">
        <v>112</v>
      </c>
      <c r="O33" s="312"/>
      <c r="P33" s="115"/>
      <c r="Q33" s="302" t="s">
        <v>112</v>
      </c>
      <c r="R33" s="303"/>
      <c r="S33" s="89" t="s">
        <v>112</v>
      </c>
      <c r="T33" s="97" t="s">
        <v>112</v>
      </c>
      <c r="U33" s="117"/>
      <c r="V33" s="117"/>
      <c r="W33" s="97" t="str">
        <f t="shared" si="4"/>
        <v>-</v>
      </c>
      <c r="X33" s="117"/>
      <c r="Y33" s="97" t="str">
        <f t="shared" si="2"/>
        <v>-</v>
      </c>
      <c r="Z33" s="97" t="str">
        <f t="shared" si="2"/>
        <v>-</v>
      </c>
      <c r="AA33" s="97">
        <f t="shared" si="1"/>
        <v>0</v>
      </c>
      <c r="AB33" s="10"/>
    </row>
    <row r="34" spans="1:28" ht="16.5" hidden="1" thickBot="1">
      <c r="A34" s="14" t="s">
        <v>157</v>
      </c>
      <c r="B34" s="13"/>
      <c r="C34" s="97" t="s">
        <v>112</v>
      </c>
      <c r="D34" s="97" t="s">
        <v>112</v>
      </c>
      <c r="E34" s="97"/>
      <c r="F34" s="97"/>
      <c r="G34" s="97"/>
      <c r="H34" s="97"/>
      <c r="I34" s="97"/>
      <c r="J34" s="97" t="str">
        <f t="shared" si="5"/>
        <v>-</v>
      </c>
      <c r="K34" s="97"/>
      <c r="L34" s="97"/>
      <c r="M34" s="97" t="s">
        <v>112</v>
      </c>
      <c r="N34" s="311" t="s">
        <v>112</v>
      </c>
      <c r="O34" s="312"/>
      <c r="P34" s="115"/>
      <c r="Q34" s="302" t="s">
        <v>112</v>
      </c>
      <c r="R34" s="303"/>
      <c r="S34" s="89" t="s">
        <v>112</v>
      </c>
      <c r="T34" s="97" t="s">
        <v>112</v>
      </c>
      <c r="U34" s="117"/>
      <c r="V34" s="117"/>
      <c r="W34" s="97" t="str">
        <f t="shared" si="4"/>
        <v>-</v>
      </c>
      <c r="X34" s="117"/>
      <c r="Y34" s="97" t="str">
        <f t="shared" si="2"/>
        <v>-</v>
      </c>
      <c r="Z34" s="97" t="str">
        <f t="shared" si="2"/>
        <v>-</v>
      </c>
      <c r="AA34" s="97">
        <f t="shared" si="1"/>
        <v>0</v>
      </c>
      <c r="AB34" s="10"/>
    </row>
    <row r="35" spans="1:28" ht="16.5" hidden="1" thickBot="1">
      <c r="A35" s="14" t="s">
        <v>158</v>
      </c>
      <c r="B35" s="13"/>
      <c r="C35" s="97" t="s">
        <v>112</v>
      </c>
      <c r="D35" s="97" t="s">
        <v>112</v>
      </c>
      <c r="E35" s="97"/>
      <c r="F35" s="97"/>
      <c r="G35" s="97"/>
      <c r="H35" s="97"/>
      <c r="I35" s="97"/>
      <c r="J35" s="97" t="str">
        <f t="shared" si="5"/>
        <v>-</v>
      </c>
      <c r="K35" s="97"/>
      <c r="L35" s="97"/>
      <c r="M35" s="97" t="s">
        <v>112</v>
      </c>
      <c r="N35" s="311" t="s">
        <v>112</v>
      </c>
      <c r="O35" s="312"/>
      <c r="P35" s="115"/>
      <c r="Q35" s="302" t="s">
        <v>112</v>
      </c>
      <c r="R35" s="303"/>
      <c r="S35" s="89" t="s">
        <v>112</v>
      </c>
      <c r="T35" s="97" t="s">
        <v>112</v>
      </c>
      <c r="U35" s="117"/>
      <c r="V35" s="117"/>
      <c r="W35" s="97" t="str">
        <f t="shared" si="4"/>
        <v>-</v>
      </c>
      <c r="X35" s="117"/>
      <c r="Y35" s="97" t="str">
        <f t="shared" si="2"/>
        <v>-</v>
      </c>
      <c r="Z35" s="97" t="str">
        <f t="shared" si="2"/>
        <v>-</v>
      </c>
      <c r="AA35" s="97">
        <f t="shared" si="1"/>
        <v>0</v>
      </c>
      <c r="AB35" s="10"/>
    </row>
    <row r="36" spans="1:28" ht="16.5" hidden="1" thickBot="1">
      <c r="A36" s="14" t="s">
        <v>159</v>
      </c>
      <c r="B36" s="13"/>
      <c r="C36" s="97" t="s">
        <v>112</v>
      </c>
      <c r="D36" s="97" t="s">
        <v>112</v>
      </c>
      <c r="E36" s="97"/>
      <c r="F36" s="97"/>
      <c r="G36" s="97"/>
      <c r="H36" s="97"/>
      <c r="I36" s="97"/>
      <c r="J36" s="97" t="str">
        <f t="shared" si="5"/>
        <v>-</v>
      </c>
      <c r="K36" s="97"/>
      <c r="L36" s="97"/>
      <c r="M36" s="97" t="s">
        <v>112</v>
      </c>
      <c r="N36" s="311" t="s">
        <v>112</v>
      </c>
      <c r="O36" s="312"/>
      <c r="P36" s="115"/>
      <c r="Q36" s="302" t="s">
        <v>112</v>
      </c>
      <c r="R36" s="303"/>
      <c r="S36" s="89" t="s">
        <v>112</v>
      </c>
      <c r="T36" s="97" t="s">
        <v>112</v>
      </c>
      <c r="U36" s="117"/>
      <c r="V36" s="117"/>
      <c r="W36" s="97" t="str">
        <f t="shared" si="4"/>
        <v>-</v>
      </c>
      <c r="X36" s="117"/>
      <c r="Y36" s="97" t="str">
        <f t="shared" si="2"/>
        <v>-</v>
      </c>
      <c r="Z36" s="97" t="str">
        <f t="shared" si="2"/>
        <v>-</v>
      </c>
      <c r="AA36" s="97">
        <f t="shared" si="1"/>
        <v>0</v>
      </c>
      <c r="AB36" s="10"/>
    </row>
    <row r="37" spans="1:28" ht="16.5" hidden="1" thickBot="1">
      <c r="A37" s="14" t="s">
        <v>159</v>
      </c>
      <c r="B37" s="13"/>
      <c r="C37" s="97" t="s">
        <v>112</v>
      </c>
      <c r="D37" s="97" t="s">
        <v>112</v>
      </c>
      <c r="E37" s="97"/>
      <c r="F37" s="97"/>
      <c r="G37" s="97"/>
      <c r="H37" s="97"/>
      <c r="I37" s="97"/>
      <c r="J37" s="97" t="str">
        <f t="shared" si="5"/>
        <v>-</v>
      </c>
      <c r="K37" s="97"/>
      <c r="L37" s="97"/>
      <c r="M37" s="97" t="s">
        <v>112</v>
      </c>
      <c r="N37" s="311" t="s">
        <v>112</v>
      </c>
      <c r="O37" s="312"/>
      <c r="P37" s="115"/>
      <c r="Q37" s="302" t="s">
        <v>112</v>
      </c>
      <c r="R37" s="303"/>
      <c r="S37" s="89" t="s">
        <v>112</v>
      </c>
      <c r="T37" s="97" t="s">
        <v>112</v>
      </c>
      <c r="U37" s="117"/>
      <c r="V37" s="117"/>
      <c r="W37" s="97" t="str">
        <f t="shared" si="4"/>
        <v>-</v>
      </c>
      <c r="X37" s="117"/>
      <c r="Y37" s="97" t="str">
        <f t="shared" si="2"/>
        <v>-</v>
      </c>
      <c r="Z37" s="97" t="str">
        <f t="shared" si="2"/>
        <v>-</v>
      </c>
      <c r="AA37" s="97">
        <f t="shared" si="1"/>
        <v>0</v>
      </c>
      <c r="AB37" s="10"/>
    </row>
    <row r="38" spans="1:28" ht="16.5" hidden="1" thickBot="1">
      <c r="A38" s="14" t="s">
        <v>160</v>
      </c>
      <c r="B38" s="13"/>
      <c r="C38" s="97" t="s">
        <v>112</v>
      </c>
      <c r="D38" s="97" t="s">
        <v>112</v>
      </c>
      <c r="E38" s="97"/>
      <c r="F38" s="97"/>
      <c r="G38" s="97"/>
      <c r="H38" s="97"/>
      <c r="I38" s="97"/>
      <c r="J38" s="97" t="str">
        <f t="shared" si="5"/>
        <v>-</v>
      </c>
      <c r="K38" s="97"/>
      <c r="L38" s="97"/>
      <c r="M38" s="97" t="s">
        <v>112</v>
      </c>
      <c r="N38" s="311" t="s">
        <v>112</v>
      </c>
      <c r="O38" s="312"/>
      <c r="P38" s="115"/>
      <c r="Q38" s="302" t="s">
        <v>112</v>
      </c>
      <c r="R38" s="303"/>
      <c r="S38" s="89" t="s">
        <v>112</v>
      </c>
      <c r="T38" s="97" t="s">
        <v>112</v>
      </c>
      <c r="U38" s="117"/>
      <c r="V38" s="117"/>
      <c r="W38" s="97" t="s">
        <v>112</v>
      </c>
      <c r="X38" s="117"/>
      <c r="Y38" s="97" t="s">
        <v>112</v>
      </c>
      <c r="Z38" s="97" t="s">
        <v>112</v>
      </c>
      <c r="AA38" s="97">
        <f t="shared" si="1"/>
        <v>0</v>
      </c>
      <c r="AB38" s="10"/>
    </row>
    <row r="39" spans="1:28" ht="20.25" customHeight="1" thickTop="1">
      <c r="A39" s="313" t="s">
        <v>8</v>
      </c>
      <c r="B39" s="314"/>
      <c r="C39" s="101">
        <f>SUM(C16:C38)</f>
        <v>0</v>
      </c>
      <c r="D39" s="101">
        <f>SUM(D16:D38)</f>
        <v>0</v>
      </c>
      <c r="E39" s="101">
        <f>SUM(E16:E38)</f>
        <v>0</v>
      </c>
      <c r="F39" s="101">
        <f>SUM(F16:F38)</f>
        <v>0</v>
      </c>
      <c r="G39" s="101">
        <f>SUM(G20:G38)</f>
        <v>0</v>
      </c>
      <c r="H39" s="101">
        <f>SUM(H16:H38)</f>
        <v>0</v>
      </c>
      <c r="I39" s="101">
        <f>SUM(I16:I38)</f>
        <v>0</v>
      </c>
      <c r="J39" s="101">
        <f>SUM(J16:J38)</f>
        <v>0</v>
      </c>
      <c r="K39" s="15"/>
      <c r="L39" s="15"/>
      <c r="M39" s="101">
        <f>SUM(M16:M38)</f>
        <v>0</v>
      </c>
      <c r="N39" s="315">
        <f>SUM(N16:N38)</f>
        <v>0</v>
      </c>
      <c r="O39" s="316"/>
      <c r="P39" s="316"/>
      <c r="Q39" s="317">
        <f>SUM(Q16:Q38)</f>
        <v>0</v>
      </c>
      <c r="R39" s="317"/>
      <c r="S39" s="101">
        <f>SUM(S16:S38)</f>
        <v>0</v>
      </c>
      <c r="T39" s="101">
        <f>SUM(T16:T38)</f>
        <v>0</v>
      </c>
      <c r="U39" s="101">
        <f>SUM(U16:U38)</f>
        <v>0</v>
      </c>
      <c r="V39" s="101">
        <f>SUM(V16:V38)</f>
        <v>0</v>
      </c>
      <c r="W39" s="101">
        <f>SUM(W16:W38)</f>
        <v>0</v>
      </c>
      <c r="X39" s="15" t="str">
        <f>"-"</f>
        <v>-</v>
      </c>
      <c r="Y39" s="101">
        <f>SUM(Y16:Y38)</f>
        <v>0</v>
      </c>
      <c r="Z39" s="15" t="str">
        <f>"-"</f>
        <v>-</v>
      </c>
      <c r="AA39" s="101">
        <f>SUM(AA16:AA38)</f>
        <v>0</v>
      </c>
      <c r="AB39" s="10"/>
    </row>
    <row r="40" spans="1:28" s="25" customFormat="1" ht="24" customHeight="1">
      <c r="A40" s="160"/>
      <c r="B40" s="160"/>
      <c r="C40" s="306" t="s">
        <v>9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7">
        <v>0</v>
      </c>
      <c r="P40" s="307"/>
      <c r="Q40" s="307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</row>
    <row r="41" spans="1:28" ht="7.5" customHeight="1" hidden="1">
      <c r="A41" s="5"/>
      <c r="B41" s="5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11"/>
      <c r="P41" s="310"/>
      <c r="Q41" s="310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</row>
    <row r="42" spans="1:28" ht="7.5" customHeight="1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1"/>
      <c r="P42" s="11"/>
      <c r="Q42" s="11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</row>
    <row r="43" spans="1:28" ht="7.5" customHeight="1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1"/>
      <c r="P43" s="11"/>
      <c r="Q43" s="11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</row>
    <row r="44" spans="1:28" ht="7.5" customHeight="1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1"/>
      <c r="P44" s="11"/>
      <c r="Q44" s="11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</row>
    <row r="45" spans="1:28" ht="17.25" customHeight="1">
      <c r="A45" s="7"/>
      <c r="B45" s="7" t="s">
        <v>10</v>
      </c>
      <c r="C45" s="234" t="s">
        <v>18</v>
      </c>
      <c r="D45" s="234"/>
      <c r="E45" s="135"/>
      <c r="F45" s="135"/>
      <c r="G45" s="135"/>
      <c r="H45" s="135"/>
      <c r="I45" s="135"/>
      <c r="J45" s="234"/>
      <c r="K45" s="234"/>
      <c r="L45" s="234"/>
      <c r="M45" s="234"/>
      <c r="N45" s="7"/>
      <c r="O45" s="22"/>
      <c r="P45" s="7"/>
      <c r="Q45" s="234"/>
      <c r="R45" s="234"/>
      <c r="S45" s="234"/>
      <c r="T45" s="234"/>
      <c r="U45" s="7"/>
      <c r="V45" s="7"/>
      <c r="W45" s="7"/>
      <c r="X45" s="7"/>
      <c r="Y45" s="7"/>
      <c r="Z45" s="7"/>
      <c r="AA45" s="7"/>
      <c r="AB45" s="7"/>
    </row>
    <row r="46" spans="1:28" ht="17.25" customHeight="1">
      <c r="A46" s="7"/>
      <c r="B46" s="7" t="s">
        <v>11</v>
      </c>
      <c r="C46" s="233"/>
      <c r="D46" s="233"/>
      <c r="E46" s="135"/>
      <c r="F46" s="135"/>
      <c r="G46" s="135"/>
      <c r="H46" s="135"/>
      <c r="I46" s="135"/>
      <c r="J46" s="233"/>
      <c r="K46" s="233"/>
      <c r="L46" s="233"/>
      <c r="M46" s="233"/>
      <c r="N46" s="7"/>
      <c r="O46" s="22"/>
      <c r="P46" s="7"/>
      <c r="Q46" s="233"/>
      <c r="R46" s="233"/>
      <c r="S46" s="233"/>
      <c r="T46" s="233"/>
      <c r="U46" s="7"/>
      <c r="V46" s="7"/>
      <c r="W46" s="7"/>
      <c r="X46" s="7"/>
      <c r="Y46" s="7"/>
      <c r="Z46" s="7"/>
      <c r="AA46" s="7"/>
      <c r="AB46" s="7"/>
    </row>
    <row r="47" spans="1:28" ht="17.25" customHeight="1">
      <c r="A47" s="161"/>
      <c r="B47" s="7" t="s">
        <v>18</v>
      </c>
      <c r="C47" s="233"/>
      <c r="D47" s="233"/>
      <c r="E47" s="135"/>
      <c r="F47" s="135"/>
      <c r="G47" s="135"/>
      <c r="H47" s="135"/>
      <c r="I47" s="135"/>
      <c r="J47" s="233"/>
      <c r="K47" s="233"/>
      <c r="L47" s="233"/>
      <c r="M47" s="233"/>
      <c r="N47" s="22"/>
      <c r="O47" s="22"/>
      <c r="P47" s="7"/>
      <c r="Q47" s="235" t="str">
        <f>мо2!K48</f>
        <v>31 травня 2013 року</v>
      </c>
      <c r="R47" s="235"/>
      <c r="S47" s="235"/>
      <c r="T47" s="235"/>
      <c r="U47" s="7"/>
      <c r="V47" s="7"/>
      <c r="W47" s="7"/>
      <c r="X47" s="7"/>
      <c r="Y47" s="7"/>
      <c r="Z47" s="7"/>
      <c r="AA47" s="7"/>
      <c r="AB47" s="7"/>
    </row>
  </sheetData>
  <mergeCells count="94">
    <mergeCell ref="S1:AA4"/>
    <mergeCell ref="A2:D3"/>
    <mergeCell ref="A4:B4"/>
    <mergeCell ref="A6:AA7"/>
    <mergeCell ref="A8:AA8"/>
    <mergeCell ref="A9:AA9"/>
    <mergeCell ref="A11:A14"/>
    <mergeCell ref="B11:B14"/>
    <mergeCell ref="C11:L11"/>
    <mergeCell ref="M11:AB11"/>
    <mergeCell ref="C12:L12"/>
    <mergeCell ref="M12:AB12"/>
    <mergeCell ref="C13:C14"/>
    <mergeCell ref="D13:D14"/>
    <mergeCell ref="E13:E14"/>
    <mergeCell ref="F13:F14"/>
    <mergeCell ref="G13:G14"/>
    <mergeCell ref="H13:H14"/>
    <mergeCell ref="I13:I14"/>
    <mergeCell ref="J13:J14"/>
    <mergeCell ref="M13:M14"/>
    <mergeCell ref="N13:P14"/>
    <mergeCell ref="W13:W14"/>
    <mergeCell ref="AA13:AA14"/>
    <mergeCell ref="N15:P15"/>
    <mergeCell ref="Q15:R15"/>
    <mergeCell ref="Q13:R14"/>
    <mergeCell ref="S13:S14"/>
    <mergeCell ref="T13:T14"/>
    <mergeCell ref="V13:V14"/>
    <mergeCell ref="N16:P16"/>
    <mergeCell ref="Q16:R16"/>
    <mergeCell ref="N17:P17"/>
    <mergeCell ref="Q17:R17"/>
    <mergeCell ref="N18:P18"/>
    <mergeCell ref="Q18:R18"/>
    <mergeCell ref="N19:O19"/>
    <mergeCell ref="Q19:R19"/>
    <mergeCell ref="N20:P20"/>
    <mergeCell ref="Q20:R20"/>
    <mergeCell ref="N21:P21"/>
    <mergeCell ref="Q21:R21"/>
    <mergeCell ref="N22:P22"/>
    <mergeCell ref="Q22:R22"/>
    <mergeCell ref="N23:O23"/>
    <mergeCell ref="Q23:R23"/>
    <mergeCell ref="N24:O24"/>
    <mergeCell ref="Q24:R24"/>
    <mergeCell ref="N25:O25"/>
    <mergeCell ref="Q25:R25"/>
    <mergeCell ref="N26:O26"/>
    <mergeCell ref="Q26:R26"/>
    <mergeCell ref="N27:P27"/>
    <mergeCell ref="Q27:R27"/>
    <mergeCell ref="N28:O28"/>
    <mergeCell ref="Q28:R28"/>
    <mergeCell ref="N29:O29"/>
    <mergeCell ref="Q29:R29"/>
    <mergeCell ref="N30:O30"/>
    <mergeCell ref="Q30:R30"/>
    <mergeCell ref="N31:O31"/>
    <mergeCell ref="Q31:R31"/>
    <mergeCell ref="N32:O32"/>
    <mergeCell ref="Q32:R32"/>
    <mergeCell ref="N33:O33"/>
    <mergeCell ref="Q33:R33"/>
    <mergeCell ref="N34:O34"/>
    <mergeCell ref="Q34:R34"/>
    <mergeCell ref="N35:O35"/>
    <mergeCell ref="Q35:R35"/>
    <mergeCell ref="N36:O36"/>
    <mergeCell ref="Q36:R36"/>
    <mergeCell ref="N37:O37"/>
    <mergeCell ref="Q37:R37"/>
    <mergeCell ref="N38:O38"/>
    <mergeCell ref="Q38:R38"/>
    <mergeCell ref="A39:B39"/>
    <mergeCell ref="N39:P39"/>
    <mergeCell ref="Q39:R39"/>
    <mergeCell ref="C40:N40"/>
    <mergeCell ref="O40:Q40"/>
    <mergeCell ref="R40:AB40"/>
    <mergeCell ref="C41:N41"/>
    <mergeCell ref="P41:Q41"/>
    <mergeCell ref="R41:AB41"/>
    <mergeCell ref="C47:D47"/>
    <mergeCell ref="J47:M47"/>
    <mergeCell ref="Q47:T47"/>
    <mergeCell ref="C45:D45"/>
    <mergeCell ref="J45:M45"/>
    <mergeCell ref="Q45:T45"/>
    <mergeCell ref="C46:D46"/>
    <mergeCell ref="J46:M46"/>
    <mergeCell ref="Q46:T46"/>
  </mergeCells>
  <printOptions/>
  <pageMargins left="0.7086614173228347" right="0.1968503937007874" top="0.73" bottom="0.15748031496062992" header="0.84" footer="0.21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1"/>
  <sheetViews>
    <sheetView view="pageBreakPreview" zoomScaleNormal="55" zoomScaleSheetLayoutView="10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7.140625" style="0" customWidth="1"/>
    <col min="3" max="3" width="10.00390625" style="0" customWidth="1"/>
    <col min="4" max="4" width="9.421875" style="0" customWidth="1"/>
    <col min="5" max="6" width="9.00390625" style="0" customWidth="1"/>
    <col min="7" max="7" width="7.421875" style="0" customWidth="1"/>
    <col min="8" max="8" width="7.140625" style="0" customWidth="1"/>
    <col min="9" max="9" width="8.421875" style="0" customWidth="1"/>
    <col min="10" max="10" width="8.28125" style="0" customWidth="1"/>
    <col min="11" max="11" width="10.140625" style="0" customWidth="1"/>
    <col min="12" max="13" width="0" style="0" hidden="1" customWidth="1"/>
    <col min="14" max="14" width="9.28125" style="0" customWidth="1"/>
    <col min="15" max="15" width="3.421875" style="0" customWidth="1"/>
    <col min="16" max="16" width="6.00390625" style="0" customWidth="1"/>
    <col min="17" max="17" width="5.140625" style="0" hidden="1" customWidth="1"/>
    <col min="18" max="18" width="8.421875" style="0" customWidth="1"/>
    <col min="19" max="19" width="2.28125" style="0" hidden="1" customWidth="1"/>
    <col min="20" max="20" width="8.57421875" style="0" customWidth="1"/>
    <col min="21" max="21" width="8.8515625" style="0" customWidth="1"/>
    <col min="22" max="22" width="9.140625" style="0" hidden="1" customWidth="1"/>
    <col min="23" max="23" width="8.00390625" style="0" hidden="1" customWidth="1"/>
    <col min="24" max="24" width="7.421875" style="0" customWidth="1"/>
    <col min="25" max="25" width="1.7109375" style="0" hidden="1" customWidth="1"/>
    <col min="26" max="26" width="7.140625" style="0" customWidth="1"/>
    <col min="27" max="27" width="0.13671875" style="0" hidden="1" customWidth="1"/>
    <col min="28" max="28" width="11.7109375" style="0" customWidth="1"/>
    <col min="29" max="29" width="9.140625" style="0" hidden="1" customWidth="1"/>
  </cols>
  <sheetData>
    <row r="1" spans="1:28" ht="19.5" customHeight="1">
      <c r="A1" s="1"/>
      <c r="B1" s="8"/>
      <c r="C1" s="4"/>
      <c r="T1" s="338" t="s">
        <v>161</v>
      </c>
      <c r="U1" s="338"/>
      <c r="V1" s="338"/>
      <c r="W1" s="338"/>
      <c r="X1" s="338"/>
      <c r="Y1" s="338"/>
      <c r="Z1" s="338"/>
      <c r="AA1" s="338"/>
      <c r="AB1" s="338"/>
    </row>
    <row r="2" spans="1:28" ht="15.75" customHeight="1">
      <c r="A2" s="288"/>
      <c r="B2" s="288"/>
      <c r="C2" s="288"/>
      <c r="D2" s="288"/>
      <c r="E2" s="1"/>
      <c r="F2" s="1"/>
      <c r="G2" s="1"/>
      <c r="H2" s="1"/>
      <c r="T2" s="338"/>
      <c r="U2" s="338"/>
      <c r="V2" s="338"/>
      <c r="W2" s="338"/>
      <c r="X2" s="338"/>
      <c r="Y2" s="338"/>
      <c r="Z2" s="338"/>
      <c r="AA2" s="338"/>
      <c r="AB2" s="338"/>
    </row>
    <row r="3" spans="1:28" ht="0.75" customHeight="1">
      <c r="A3" s="288"/>
      <c r="B3" s="288"/>
      <c r="C3" s="288"/>
      <c r="D3" s="288"/>
      <c r="E3" s="1"/>
      <c r="F3" s="1"/>
      <c r="G3" s="1"/>
      <c r="H3" s="1"/>
      <c r="T3" s="338"/>
      <c r="U3" s="338"/>
      <c r="V3" s="338"/>
      <c r="W3" s="338"/>
      <c r="X3" s="338"/>
      <c r="Y3" s="338"/>
      <c r="Z3" s="338"/>
      <c r="AA3" s="338"/>
      <c r="AB3" s="338"/>
    </row>
    <row r="4" spans="1:28" ht="17.25" customHeight="1">
      <c r="A4" s="175" t="s">
        <v>12</v>
      </c>
      <c r="B4" s="175"/>
      <c r="C4" s="3"/>
      <c r="T4" s="338"/>
      <c r="U4" s="338"/>
      <c r="V4" s="338"/>
      <c r="W4" s="338"/>
      <c r="X4" s="338"/>
      <c r="Y4" s="338"/>
      <c r="Z4" s="338"/>
      <c r="AA4" s="338"/>
      <c r="AB4" s="338"/>
    </row>
    <row r="5" spans="2:3" ht="14.25" customHeight="1">
      <c r="B5" s="42" t="s">
        <v>13</v>
      </c>
      <c r="C5" s="129"/>
    </row>
    <row r="6" spans="1:28" ht="11.25" customHeight="1">
      <c r="A6" s="188" t="s">
        <v>109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</row>
    <row r="7" spans="1:28" ht="12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</row>
    <row r="8" spans="1:28" ht="18" customHeight="1">
      <c r="A8" s="242" t="s">
        <v>232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</row>
    <row r="9" spans="1:28" ht="12.75" customHeight="1">
      <c r="A9" s="239" t="s">
        <v>0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ht="12" customHeight="1">
      <c r="AB10" s="9" t="s">
        <v>19</v>
      </c>
    </row>
    <row r="11" spans="1:29" s="18" customFormat="1" ht="14.25" customHeight="1">
      <c r="A11" s="320" t="s">
        <v>22</v>
      </c>
      <c r="B11" s="333" t="s">
        <v>1</v>
      </c>
      <c r="C11" s="333" t="s">
        <v>2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 t="s">
        <v>3</v>
      </c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</row>
    <row r="12" spans="1:29" s="18" customFormat="1" ht="14.25" customHeight="1">
      <c r="A12" s="332"/>
      <c r="B12" s="333"/>
      <c r="C12" s="339" t="s">
        <v>201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1"/>
      <c r="N12" s="333" t="s">
        <v>4</v>
      </c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</row>
    <row r="13" spans="1:29" s="18" customFormat="1" ht="19.5" customHeight="1">
      <c r="A13" s="332"/>
      <c r="B13" s="334"/>
      <c r="C13" s="327">
        <v>2110</v>
      </c>
      <c r="D13" s="327">
        <v>2120</v>
      </c>
      <c r="E13" s="320">
        <v>2210</v>
      </c>
      <c r="F13" s="327">
        <v>2240</v>
      </c>
      <c r="G13" s="327">
        <v>2250</v>
      </c>
      <c r="H13" s="320">
        <v>2272</v>
      </c>
      <c r="I13" s="327">
        <v>2273</v>
      </c>
      <c r="J13" s="327">
        <v>2274</v>
      </c>
      <c r="K13" s="327" t="s">
        <v>5</v>
      </c>
      <c r="L13" s="136"/>
      <c r="M13" s="136"/>
      <c r="N13" s="328" t="s">
        <v>226</v>
      </c>
      <c r="O13" s="323">
        <v>651</v>
      </c>
      <c r="P13" s="330"/>
      <c r="Q13" s="324"/>
      <c r="R13" s="323" t="s">
        <v>6</v>
      </c>
      <c r="S13" s="324"/>
      <c r="T13" s="320">
        <v>641</v>
      </c>
      <c r="U13" s="320">
        <v>675</v>
      </c>
      <c r="V13" s="137"/>
      <c r="W13" s="320">
        <v>364</v>
      </c>
      <c r="X13" s="320">
        <v>362</v>
      </c>
      <c r="Y13" s="137"/>
      <c r="Z13" s="320">
        <v>701</v>
      </c>
      <c r="AA13" s="137"/>
      <c r="AB13" s="320" t="s">
        <v>5</v>
      </c>
      <c r="AC13" s="136"/>
    </row>
    <row r="14" spans="1:29" s="18" customFormat="1" ht="30.75" customHeight="1" thickBot="1">
      <c r="A14" s="321"/>
      <c r="B14" s="335"/>
      <c r="C14" s="320"/>
      <c r="D14" s="320"/>
      <c r="E14" s="321"/>
      <c r="F14" s="320"/>
      <c r="G14" s="320"/>
      <c r="H14" s="321"/>
      <c r="I14" s="320"/>
      <c r="J14" s="320"/>
      <c r="K14" s="320"/>
      <c r="L14" s="16"/>
      <c r="M14" s="16"/>
      <c r="N14" s="329"/>
      <c r="O14" s="325"/>
      <c r="P14" s="331"/>
      <c r="Q14" s="326"/>
      <c r="R14" s="325"/>
      <c r="S14" s="326"/>
      <c r="T14" s="321"/>
      <c r="U14" s="321"/>
      <c r="V14" s="138"/>
      <c r="W14" s="321"/>
      <c r="X14" s="321"/>
      <c r="Y14" s="138"/>
      <c r="Z14" s="321"/>
      <c r="AA14" s="138"/>
      <c r="AB14" s="321"/>
      <c r="AC14" s="19"/>
    </row>
    <row r="15" spans="1:29" s="72" customFormat="1" ht="12" customHeight="1" thickBot="1" thickTop="1">
      <c r="A15" s="98">
        <v>1</v>
      </c>
      <c r="B15" s="98">
        <v>2</v>
      </c>
      <c r="C15" s="98">
        <v>3</v>
      </c>
      <c r="D15" s="98">
        <v>4</v>
      </c>
      <c r="E15" s="98">
        <v>5</v>
      </c>
      <c r="F15" s="98">
        <v>6</v>
      </c>
      <c r="G15" s="98">
        <v>7</v>
      </c>
      <c r="H15" s="98">
        <v>8</v>
      </c>
      <c r="I15" s="98">
        <v>9</v>
      </c>
      <c r="J15" s="98">
        <v>10</v>
      </c>
      <c r="K15" s="98">
        <v>11</v>
      </c>
      <c r="L15" s="98">
        <v>6</v>
      </c>
      <c r="M15" s="98">
        <v>7</v>
      </c>
      <c r="N15" s="98">
        <v>12</v>
      </c>
      <c r="O15" s="322">
        <v>13</v>
      </c>
      <c r="P15" s="322"/>
      <c r="Q15" s="322"/>
      <c r="R15" s="322">
        <v>14</v>
      </c>
      <c r="S15" s="322"/>
      <c r="T15" s="98">
        <v>15</v>
      </c>
      <c r="U15" s="98">
        <v>16</v>
      </c>
      <c r="V15" s="98">
        <v>13</v>
      </c>
      <c r="W15" s="98">
        <v>15</v>
      </c>
      <c r="X15" s="98">
        <v>17</v>
      </c>
      <c r="Y15" s="98">
        <v>16</v>
      </c>
      <c r="Z15" s="98">
        <v>18</v>
      </c>
      <c r="AA15" s="98">
        <v>18</v>
      </c>
      <c r="AB15" s="98">
        <v>19</v>
      </c>
      <c r="AC15" s="99"/>
    </row>
    <row r="16" spans="1:29" ht="16.5" thickTop="1">
      <c r="A16" s="13" t="s">
        <v>7</v>
      </c>
      <c r="B16" s="168" t="s">
        <v>234</v>
      </c>
      <c r="C16" s="89">
        <v>13241.13</v>
      </c>
      <c r="D16" s="97">
        <v>4807</v>
      </c>
      <c r="E16" s="97" t="s">
        <v>112</v>
      </c>
      <c r="F16" s="97">
        <v>16.64</v>
      </c>
      <c r="G16" s="97" t="s">
        <v>112</v>
      </c>
      <c r="H16" s="97" t="s">
        <v>112</v>
      </c>
      <c r="I16" s="97" t="s">
        <v>112</v>
      </c>
      <c r="J16" s="97" t="s">
        <v>112</v>
      </c>
      <c r="K16" s="97">
        <f>SUM(C16:J16)</f>
        <v>18064.769999999997</v>
      </c>
      <c r="L16" s="97" t="str">
        <f>"-"</f>
        <v>-</v>
      </c>
      <c r="M16" s="97" t="str">
        <f>"-"</f>
        <v>-</v>
      </c>
      <c r="N16" s="97">
        <v>11091.13</v>
      </c>
      <c r="O16" s="319">
        <v>4807</v>
      </c>
      <c r="P16" s="319"/>
      <c r="Q16" s="319"/>
      <c r="R16" s="302">
        <v>650</v>
      </c>
      <c r="S16" s="303"/>
      <c r="T16" s="89">
        <v>1500</v>
      </c>
      <c r="U16" s="97">
        <v>16.64</v>
      </c>
      <c r="V16" s="97"/>
      <c r="W16" s="97" t="s">
        <v>112</v>
      </c>
      <c r="X16" s="97" t="s">
        <v>112</v>
      </c>
      <c r="Y16" s="89"/>
      <c r="Z16" s="97" t="s">
        <v>112</v>
      </c>
      <c r="AA16" s="97" t="str">
        <f aca="true" t="shared" si="0" ref="Z16:AA40">"-"</f>
        <v>-</v>
      </c>
      <c r="AB16" s="97">
        <f>SUM(N16:AA16)</f>
        <v>18064.769999999997</v>
      </c>
      <c r="AC16" s="10"/>
    </row>
    <row r="17" spans="1:29" ht="15.75">
      <c r="A17" s="13" t="s">
        <v>14</v>
      </c>
      <c r="B17" s="13" t="s">
        <v>235</v>
      </c>
      <c r="C17" s="89" t="s">
        <v>112</v>
      </c>
      <c r="D17" s="97" t="s">
        <v>112</v>
      </c>
      <c r="E17" s="97">
        <v>543.1</v>
      </c>
      <c r="F17" s="97">
        <v>624.04</v>
      </c>
      <c r="G17" s="97" t="s">
        <v>112</v>
      </c>
      <c r="H17" s="97" t="s">
        <v>112</v>
      </c>
      <c r="I17" s="97" t="s">
        <v>112</v>
      </c>
      <c r="J17" s="97" t="s">
        <v>112</v>
      </c>
      <c r="K17" s="97">
        <f>SUM(C17:J17)</f>
        <v>1167.1399999999999</v>
      </c>
      <c r="L17" s="89"/>
      <c r="M17" s="89"/>
      <c r="N17" s="97" t="s">
        <v>112</v>
      </c>
      <c r="O17" s="319" t="s">
        <v>112</v>
      </c>
      <c r="P17" s="319"/>
      <c r="Q17" s="319"/>
      <c r="R17" s="302" t="s">
        <v>112</v>
      </c>
      <c r="S17" s="303"/>
      <c r="T17" s="89" t="s">
        <v>112</v>
      </c>
      <c r="U17" s="97">
        <v>1167.14</v>
      </c>
      <c r="V17" s="89"/>
      <c r="W17" s="89" t="s">
        <v>112</v>
      </c>
      <c r="X17" s="97" t="str">
        <f>"-"</f>
        <v>-</v>
      </c>
      <c r="Y17" s="89"/>
      <c r="Z17" s="97" t="str">
        <f t="shared" si="0"/>
        <v>-</v>
      </c>
      <c r="AA17" s="97" t="str">
        <f t="shared" si="0"/>
        <v>-</v>
      </c>
      <c r="AB17" s="97">
        <f aca="true" t="shared" si="1" ref="AB17:AB39">SUM(N17:AA17)</f>
        <v>1167.14</v>
      </c>
      <c r="AC17" s="10"/>
    </row>
    <row r="18" spans="1:29" ht="15.75">
      <c r="A18" s="13" t="s">
        <v>15</v>
      </c>
      <c r="B18" s="13" t="s">
        <v>236</v>
      </c>
      <c r="C18" s="89">
        <v>26822.19</v>
      </c>
      <c r="D18" s="97">
        <v>9735.99</v>
      </c>
      <c r="E18" s="97" t="s">
        <v>112</v>
      </c>
      <c r="F18" s="97">
        <v>32.11</v>
      </c>
      <c r="G18" s="97" t="s">
        <v>112</v>
      </c>
      <c r="H18" s="97">
        <v>163</v>
      </c>
      <c r="I18" s="97">
        <v>1231.37</v>
      </c>
      <c r="J18" s="97" t="s">
        <v>112</v>
      </c>
      <c r="K18" s="97">
        <f>SUM(C18:J18)</f>
        <v>37984.66</v>
      </c>
      <c r="L18" s="97"/>
      <c r="M18" s="97"/>
      <c r="N18" s="97">
        <v>21136.75</v>
      </c>
      <c r="O18" s="311">
        <v>9735.99</v>
      </c>
      <c r="P18" s="312"/>
      <c r="Q18" s="115"/>
      <c r="R18" s="133">
        <v>1599.37</v>
      </c>
      <c r="S18" s="134"/>
      <c r="T18" s="89">
        <v>4086.07</v>
      </c>
      <c r="U18" s="97">
        <f>32.11+163+1231.37</f>
        <v>1426.48</v>
      </c>
      <c r="V18" s="89"/>
      <c r="W18" s="89"/>
      <c r="X18" s="97" t="s">
        <v>112</v>
      </c>
      <c r="Y18" s="89"/>
      <c r="Z18" s="97"/>
      <c r="AA18" s="97"/>
      <c r="AB18" s="97">
        <f t="shared" si="1"/>
        <v>37984.66</v>
      </c>
      <c r="AC18" s="10"/>
    </row>
    <row r="19" spans="1:29" ht="15.75">
      <c r="A19" s="13" t="s">
        <v>16</v>
      </c>
      <c r="B19" s="13" t="s">
        <v>237</v>
      </c>
      <c r="C19" s="89" t="s">
        <v>112</v>
      </c>
      <c r="D19" s="97" t="s">
        <v>112</v>
      </c>
      <c r="E19" s="97" t="s">
        <v>112</v>
      </c>
      <c r="F19" s="97" t="s">
        <v>112</v>
      </c>
      <c r="G19" s="97">
        <v>271.77</v>
      </c>
      <c r="H19" s="97" t="s">
        <v>112</v>
      </c>
      <c r="I19" s="97" t="s">
        <v>112</v>
      </c>
      <c r="J19" s="97" t="s">
        <v>112</v>
      </c>
      <c r="K19" s="97">
        <f>SUM(C19:J19)</f>
        <v>271.77</v>
      </c>
      <c r="L19" s="97"/>
      <c r="M19" s="97"/>
      <c r="N19" s="97" t="s">
        <v>112</v>
      </c>
      <c r="O19" s="311" t="s">
        <v>112</v>
      </c>
      <c r="P19" s="312"/>
      <c r="Q19" s="318"/>
      <c r="R19" s="302" t="s">
        <v>112</v>
      </c>
      <c r="S19" s="303"/>
      <c r="T19" s="89" t="s">
        <v>112</v>
      </c>
      <c r="U19" s="97" t="s">
        <v>112</v>
      </c>
      <c r="V19" s="89"/>
      <c r="W19" s="89" t="s">
        <v>112</v>
      </c>
      <c r="X19" s="97">
        <v>271.77</v>
      </c>
      <c r="Y19" s="89"/>
      <c r="Z19" s="97">
        <v>5.34</v>
      </c>
      <c r="AA19" s="97" t="str">
        <f t="shared" si="0"/>
        <v>-</v>
      </c>
      <c r="AB19" s="97">
        <f t="shared" si="1"/>
        <v>277.10999999999996</v>
      </c>
      <c r="AC19" s="10"/>
    </row>
    <row r="20" spans="1:29" ht="15.75">
      <c r="A20" s="12" t="s">
        <v>141</v>
      </c>
      <c r="B20" s="12"/>
      <c r="C20" s="89" t="s">
        <v>112</v>
      </c>
      <c r="D20" s="97" t="s">
        <v>112</v>
      </c>
      <c r="E20" s="97" t="s">
        <v>112</v>
      </c>
      <c r="F20" s="97" t="s">
        <v>112</v>
      </c>
      <c r="G20" s="97" t="s">
        <v>112</v>
      </c>
      <c r="H20" s="97" t="s">
        <v>112</v>
      </c>
      <c r="I20" s="97" t="s">
        <v>112</v>
      </c>
      <c r="J20" s="97" t="s">
        <v>112</v>
      </c>
      <c r="K20" s="97">
        <f aca="true" t="shared" si="2" ref="K20:K32">SUM(C20:J20)</f>
        <v>0</v>
      </c>
      <c r="L20" s="97"/>
      <c r="M20" s="97"/>
      <c r="N20" s="97" t="s">
        <v>112</v>
      </c>
      <c r="O20" s="311" t="s">
        <v>112</v>
      </c>
      <c r="P20" s="312"/>
      <c r="Q20" s="115"/>
      <c r="R20" s="302" t="s">
        <v>112</v>
      </c>
      <c r="S20" s="303"/>
      <c r="T20" s="89" t="s">
        <v>112</v>
      </c>
      <c r="U20" s="97" t="s">
        <v>112</v>
      </c>
      <c r="V20" s="89"/>
      <c r="W20" s="89" t="s">
        <v>112</v>
      </c>
      <c r="X20" s="97" t="s">
        <v>112</v>
      </c>
      <c r="Y20" s="89"/>
      <c r="Z20" s="97" t="s">
        <v>112</v>
      </c>
      <c r="AA20" s="97" t="s">
        <v>112</v>
      </c>
      <c r="AB20" s="97">
        <f t="shared" si="1"/>
        <v>0</v>
      </c>
      <c r="AC20" s="10"/>
    </row>
    <row r="21" spans="1:29" ht="15.75">
      <c r="A21" s="12" t="s">
        <v>142</v>
      </c>
      <c r="B21" s="12" t="s">
        <v>112</v>
      </c>
      <c r="C21" s="89" t="s">
        <v>112</v>
      </c>
      <c r="D21" s="97" t="s">
        <v>112</v>
      </c>
      <c r="E21" s="97" t="s">
        <v>112</v>
      </c>
      <c r="F21" s="97" t="s">
        <v>112</v>
      </c>
      <c r="G21" s="97" t="s">
        <v>112</v>
      </c>
      <c r="H21" s="97" t="s">
        <v>112</v>
      </c>
      <c r="I21" s="97" t="s">
        <v>112</v>
      </c>
      <c r="J21" s="97" t="s">
        <v>112</v>
      </c>
      <c r="K21" s="97">
        <f t="shared" si="2"/>
        <v>0</v>
      </c>
      <c r="L21" s="97"/>
      <c r="M21" s="97"/>
      <c r="N21" s="97" t="s">
        <v>112</v>
      </c>
      <c r="O21" s="311" t="s">
        <v>112</v>
      </c>
      <c r="P21" s="312"/>
      <c r="Q21" s="318"/>
      <c r="R21" s="302" t="s">
        <v>112</v>
      </c>
      <c r="S21" s="303"/>
      <c r="T21" s="89" t="s">
        <v>112</v>
      </c>
      <c r="U21" s="97" t="s">
        <v>112</v>
      </c>
      <c r="V21" s="89"/>
      <c r="W21" s="89" t="s">
        <v>112</v>
      </c>
      <c r="X21" s="97" t="str">
        <f>"-"</f>
        <v>-</v>
      </c>
      <c r="Y21" s="89"/>
      <c r="Z21" s="97" t="str">
        <f t="shared" si="0"/>
        <v>-</v>
      </c>
      <c r="AA21" s="97" t="str">
        <f t="shared" si="0"/>
        <v>-</v>
      </c>
      <c r="AB21" s="97">
        <f t="shared" si="1"/>
        <v>0</v>
      </c>
      <c r="AC21" s="10"/>
    </row>
    <row r="22" spans="1:29" ht="15.75">
      <c r="A22" s="13" t="s">
        <v>143</v>
      </c>
      <c r="B22" s="13" t="s">
        <v>112</v>
      </c>
      <c r="C22" s="89" t="s">
        <v>112</v>
      </c>
      <c r="D22" s="97" t="s">
        <v>112</v>
      </c>
      <c r="E22" s="97" t="s">
        <v>112</v>
      </c>
      <c r="F22" s="97" t="s">
        <v>112</v>
      </c>
      <c r="G22" s="97" t="s">
        <v>112</v>
      </c>
      <c r="H22" s="97" t="s">
        <v>112</v>
      </c>
      <c r="I22" s="97" t="s">
        <v>112</v>
      </c>
      <c r="J22" s="97" t="s">
        <v>112</v>
      </c>
      <c r="K22" s="97">
        <f t="shared" si="2"/>
        <v>0</v>
      </c>
      <c r="L22" s="97"/>
      <c r="M22" s="97"/>
      <c r="N22" s="97" t="s">
        <v>112</v>
      </c>
      <c r="O22" s="311" t="s">
        <v>112</v>
      </c>
      <c r="P22" s="312"/>
      <c r="Q22" s="318"/>
      <c r="R22" s="302" t="s">
        <v>112</v>
      </c>
      <c r="S22" s="303"/>
      <c r="T22" s="89" t="s">
        <v>112</v>
      </c>
      <c r="U22" s="97" t="s">
        <v>112</v>
      </c>
      <c r="V22" s="89"/>
      <c r="W22" s="89" t="s">
        <v>112</v>
      </c>
      <c r="X22" s="97" t="str">
        <f>"-"</f>
        <v>-</v>
      </c>
      <c r="Y22" s="89"/>
      <c r="Z22" s="97" t="s">
        <v>112</v>
      </c>
      <c r="AA22" s="97" t="str">
        <f t="shared" si="0"/>
        <v>-</v>
      </c>
      <c r="AB22" s="97">
        <f t="shared" si="1"/>
        <v>0</v>
      </c>
      <c r="AC22" s="10"/>
    </row>
    <row r="23" spans="1:29" ht="15.75">
      <c r="A23" s="13" t="s">
        <v>145</v>
      </c>
      <c r="B23" s="13" t="s">
        <v>112</v>
      </c>
      <c r="C23" s="89" t="s">
        <v>112</v>
      </c>
      <c r="D23" s="97" t="s">
        <v>112</v>
      </c>
      <c r="E23" s="97" t="s">
        <v>112</v>
      </c>
      <c r="F23" s="97" t="s">
        <v>112</v>
      </c>
      <c r="G23" s="97" t="s">
        <v>112</v>
      </c>
      <c r="H23" s="97" t="s">
        <v>112</v>
      </c>
      <c r="I23" s="97" t="s">
        <v>112</v>
      </c>
      <c r="J23" s="97" t="s">
        <v>112</v>
      </c>
      <c r="K23" s="97">
        <f t="shared" si="2"/>
        <v>0</v>
      </c>
      <c r="L23" s="97"/>
      <c r="M23" s="97"/>
      <c r="N23" s="97" t="s">
        <v>112</v>
      </c>
      <c r="O23" s="311" t="s">
        <v>112</v>
      </c>
      <c r="P23" s="312"/>
      <c r="Q23" s="318"/>
      <c r="R23" s="302" t="s">
        <v>112</v>
      </c>
      <c r="S23" s="303"/>
      <c r="T23" s="89" t="s">
        <v>112</v>
      </c>
      <c r="U23" s="97" t="s">
        <v>112</v>
      </c>
      <c r="V23" s="89"/>
      <c r="W23" s="89" t="s">
        <v>112</v>
      </c>
      <c r="X23" s="97" t="str">
        <f>"-"</f>
        <v>-</v>
      </c>
      <c r="Y23" s="89"/>
      <c r="Z23" s="97" t="str">
        <f t="shared" si="0"/>
        <v>-</v>
      </c>
      <c r="AA23" s="97" t="str">
        <f t="shared" si="0"/>
        <v>-</v>
      </c>
      <c r="AB23" s="97">
        <f t="shared" si="1"/>
        <v>0</v>
      </c>
      <c r="AC23" s="10"/>
    </row>
    <row r="24" spans="1:29" ht="15.75">
      <c r="A24" s="13" t="s">
        <v>146</v>
      </c>
      <c r="B24" s="13" t="s">
        <v>112</v>
      </c>
      <c r="C24" s="89" t="s">
        <v>112</v>
      </c>
      <c r="D24" s="97" t="s">
        <v>112</v>
      </c>
      <c r="E24" s="97" t="s">
        <v>112</v>
      </c>
      <c r="F24" s="97" t="s">
        <v>112</v>
      </c>
      <c r="G24" s="97" t="s">
        <v>112</v>
      </c>
      <c r="H24" s="97" t="s">
        <v>112</v>
      </c>
      <c r="I24" s="97" t="s">
        <v>112</v>
      </c>
      <c r="J24" s="97" t="s">
        <v>112</v>
      </c>
      <c r="K24" s="97">
        <f t="shared" si="2"/>
        <v>0</v>
      </c>
      <c r="L24" s="97"/>
      <c r="M24" s="97"/>
      <c r="N24" s="97" t="s">
        <v>112</v>
      </c>
      <c r="O24" s="311" t="s">
        <v>112</v>
      </c>
      <c r="P24" s="312"/>
      <c r="Q24" s="115"/>
      <c r="R24" s="302" t="s">
        <v>112</v>
      </c>
      <c r="S24" s="303"/>
      <c r="T24" s="89" t="s">
        <v>112</v>
      </c>
      <c r="U24" s="97" t="s">
        <v>112</v>
      </c>
      <c r="V24" s="89"/>
      <c r="W24" s="89" t="s">
        <v>112</v>
      </c>
      <c r="X24" s="97" t="s">
        <v>112</v>
      </c>
      <c r="Y24" s="89"/>
      <c r="Z24" s="97" t="s">
        <v>112</v>
      </c>
      <c r="AA24" s="97" t="s">
        <v>112</v>
      </c>
      <c r="AB24" s="97">
        <f t="shared" si="1"/>
        <v>0</v>
      </c>
      <c r="AC24" s="10"/>
    </row>
    <row r="25" spans="1:29" ht="15.75">
      <c r="A25" s="13" t="s">
        <v>147</v>
      </c>
      <c r="B25" s="12" t="s">
        <v>112</v>
      </c>
      <c r="C25" s="89" t="s">
        <v>112</v>
      </c>
      <c r="D25" s="97" t="s">
        <v>112</v>
      </c>
      <c r="E25" s="97" t="s">
        <v>112</v>
      </c>
      <c r="F25" s="97" t="s">
        <v>112</v>
      </c>
      <c r="G25" s="97" t="s">
        <v>112</v>
      </c>
      <c r="H25" s="97" t="s">
        <v>112</v>
      </c>
      <c r="I25" s="97" t="s">
        <v>112</v>
      </c>
      <c r="J25" s="97" t="s">
        <v>112</v>
      </c>
      <c r="K25" s="97">
        <f t="shared" si="2"/>
        <v>0</v>
      </c>
      <c r="L25" s="97"/>
      <c r="M25" s="97"/>
      <c r="N25" s="97" t="s">
        <v>112</v>
      </c>
      <c r="O25" s="311" t="s">
        <v>112</v>
      </c>
      <c r="P25" s="312"/>
      <c r="Q25" s="115"/>
      <c r="R25" s="302" t="s">
        <v>112</v>
      </c>
      <c r="S25" s="303"/>
      <c r="T25" s="89" t="s">
        <v>112</v>
      </c>
      <c r="U25" s="97" t="s">
        <v>112</v>
      </c>
      <c r="V25" s="89"/>
      <c r="W25" s="89" t="s">
        <v>112</v>
      </c>
      <c r="X25" s="97" t="s">
        <v>112</v>
      </c>
      <c r="Y25" s="89"/>
      <c r="Z25" s="97" t="s">
        <v>112</v>
      </c>
      <c r="AA25" s="97" t="s">
        <v>112</v>
      </c>
      <c r="AB25" s="97">
        <f t="shared" si="1"/>
        <v>0</v>
      </c>
      <c r="AC25" s="10"/>
    </row>
    <row r="26" spans="1:29" ht="15.75">
      <c r="A26" s="13" t="s">
        <v>148</v>
      </c>
      <c r="B26" s="13" t="s">
        <v>112</v>
      </c>
      <c r="C26" s="89" t="s">
        <v>112</v>
      </c>
      <c r="D26" s="97" t="s">
        <v>112</v>
      </c>
      <c r="E26" s="97" t="s">
        <v>112</v>
      </c>
      <c r="F26" s="97" t="s">
        <v>112</v>
      </c>
      <c r="G26" s="97" t="s">
        <v>112</v>
      </c>
      <c r="H26" s="97" t="s">
        <v>112</v>
      </c>
      <c r="I26" s="97" t="s">
        <v>112</v>
      </c>
      <c r="J26" s="97" t="s">
        <v>112</v>
      </c>
      <c r="K26" s="97">
        <f t="shared" si="2"/>
        <v>0</v>
      </c>
      <c r="L26" s="97"/>
      <c r="M26" s="97"/>
      <c r="N26" s="97" t="s">
        <v>112</v>
      </c>
      <c r="O26" s="311" t="s">
        <v>112</v>
      </c>
      <c r="P26" s="312"/>
      <c r="Q26" s="115"/>
      <c r="R26" s="302" t="s">
        <v>112</v>
      </c>
      <c r="S26" s="303"/>
      <c r="T26" s="89" t="s">
        <v>112</v>
      </c>
      <c r="U26" s="97" t="s">
        <v>112</v>
      </c>
      <c r="V26" s="89"/>
      <c r="W26" s="89" t="s">
        <v>112</v>
      </c>
      <c r="X26" s="97" t="s">
        <v>112</v>
      </c>
      <c r="Y26" s="89"/>
      <c r="Z26" s="97" t="s">
        <v>112</v>
      </c>
      <c r="AA26" s="97" t="s">
        <v>112</v>
      </c>
      <c r="AB26" s="97">
        <f t="shared" si="1"/>
        <v>0</v>
      </c>
      <c r="AC26" s="10"/>
    </row>
    <row r="27" spans="1:29" ht="15.75">
      <c r="A27" s="13" t="s">
        <v>149</v>
      </c>
      <c r="B27" s="13" t="s">
        <v>112</v>
      </c>
      <c r="C27" s="89" t="s">
        <v>112</v>
      </c>
      <c r="D27" s="97" t="s">
        <v>112</v>
      </c>
      <c r="E27" s="97" t="s">
        <v>112</v>
      </c>
      <c r="F27" s="97" t="s">
        <v>112</v>
      </c>
      <c r="G27" s="97" t="s">
        <v>112</v>
      </c>
      <c r="H27" s="97" t="s">
        <v>112</v>
      </c>
      <c r="I27" s="97" t="s">
        <v>112</v>
      </c>
      <c r="J27" s="97" t="s">
        <v>112</v>
      </c>
      <c r="K27" s="97">
        <f t="shared" si="2"/>
        <v>0</v>
      </c>
      <c r="L27" s="97"/>
      <c r="M27" s="97"/>
      <c r="N27" s="97" t="s">
        <v>112</v>
      </c>
      <c r="O27" s="311" t="s">
        <v>112</v>
      </c>
      <c r="P27" s="312"/>
      <c r="Q27" s="115"/>
      <c r="R27" s="302" t="s">
        <v>112</v>
      </c>
      <c r="S27" s="303"/>
      <c r="T27" s="89" t="s">
        <v>112</v>
      </c>
      <c r="U27" s="97" t="s">
        <v>112</v>
      </c>
      <c r="V27" s="89"/>
      <c r="W27" s="89" t="s">
        <v>112</v>
      </c>
      <c r="X27" s="97" t="s">
        <v>112</v>
      </c>
      <c r="Y27" s="89"/>
      <c r="Z27" s="97" t="s">
        <v>112</v>
      </c>
      <c r="AA27" s="97" t="s">
        <v>112</v>
      </c>
      <c r="AB27" s="97">
        <f t="shared" si="1"/>
        <v>0</v>
      </c>
      <c r="AC27" s="10"/>
    </row>
    <row r="28" spans="1:29" ht="15.75">
      <c r="A28" s="13" t="s">
        <v>150</v>
      </c>
      <c r="B28" s="13" t="s">
        <v>112</v>
      </c>
      <c r="C28" s="89" t="s">
        <v>112</v>
      </c>
      <c r="D28" s="97" t="str">
        <f>"-"</f>
        <v>-</v>
      </c>
      <c r="E28" s="97" t="s">
        <v>112</v>
      </c>
      <c r="F28" s="97" t="s">
        <v>112</v>
      </c>
      <c r="G28" s="97" t="s">
        <v>112</v>
      </c>
      <c r="H28" s="97" t="s">
        <v>112</v>
      </c>
      <c r="I28" s="97" t="s">
        <v>112</v>
      </c>
      <c r="J28" s="97" t="s">
        <v>112</v>
      </c>
      <c r="K28" s="97">
        <f t="shared" si="2"/>
        <v>0</v>
      </c>
      <c r="L28" s="97" t="str">
        <f>"-"</f>
        <v>-</v>
      </c>
      <c r="M28" s="97" t="str">
        <f>"-"</f>
        <v>-</v>
      </c>
      <c r="N28" s="97" t="s">
        <v>112</v>
      </c>
      <c r="O28" s="319" t="s">
        <v>112</v>
      </c>
      <c r="P28" s="319"/>
      <c r="Q28" s="319"/>
      <c r="R28" s="302" t="s">
        <v>112</v>
      </c>
      <c r="S28" s="303"/>
      <c r="T28" s="89" t="s">
        <v>112</v>
      </c>
      <c r="U28" s="97" t="s">
        <v>112</v>
      </c>
      <c r="V28" s="89"/>
      <c r="W28" s="89" t="s">
        <v>112</v>
      </c>
      <c r="X28" s="97" t="s">
        <v>112</v>
      </c>
      <c r="Y28" s="89"/>
      <c r="Z28" s="97" t="str">
        <f t="shared" si="0"/>
        <v>-</v>
      </c>
      <c r="AA28" s="97" t="str">
        <f t="shared" si="0"/>
        <v>-</v>
      </c>
      <c r="AB28" s="97">
        <f t="shared" si="1"/>
        <v>0</v>
      </c>
      <c r="AC28" s="10"/>
    </row>
    <row r="29" spans="1:29" ht="15.75">
      <c r="A29" s="13" t="s">
        <v>151</v>
      </c>
      <c r="B29" s="12" t="s">
        <v>112</v>
      </c>
      <c r="C29" s="89" t="s">
        <v>112</v>
      </c>
      <c r="D29" s="97" t="str">
        <f>"-"</f>
        <v>-</v>
      </c>
      <c r="E29" s="97" t="s">
        <v>112</v>
      </c>
      <c r="F29" s="97" t="s">
        <v>112</v>
      </c>
      <c r="G29" s="97" t="s">
        <v>112</v>
      </c>
      <c r="H29" s="97" t="s">
        <v>112</v>
      </c>
      <c r="I29" s="97" t="s">
        <v>112</v>
      </c>
      <c r="J29" s="97" t="s">
        <v>112</v>
      </c>
      <c r="K29" s="97">
        <f t="shared" si="2"/>
        <v>0</v>
      </c>
      <c r="L29" s="97" t="str">
        <f aca="true" t="shared" si="3" ref="L29:M31">"-"</f>
        <v>-</v>
      </c>
      <c r="M29" s="97" t="str">
        <f t="shared" si="3"/>
        <v>-</v>
      </c>
      <c r="N29" s="97" t="s">
        <v>112</v>
      </c>
      <c r="O29" s="311" t="s">
        <v>112</v>
      </c>
      <c r="P29" s="318"/>
      <c r="Q29" s="89"/>
      <c r="R29" s="302" t="s">
        <v>112</v>
      </c>
      <c r="S29" s="303"/>
      <c r="T29" s="89" t="s">
        <v>112</v>
      </c>
      <c r="U29" s="97" t="s">
        <v>112</v>
      </c>
      <c r="V29" s="89"/>
      <c r="W29" s="89" t="s">
        <v>112</v>
      </c>
      <c r="X29" s="97" t="str">
        <f aca="true" t="shared" si="4" ref="X29:X38">"-"</f>
        <v>-</v>
      </c>
      <c r="Y29" s="89"/>
      <c r="Z29" s="97" t="str">
        <f t="shared" si="0"/>
        <v>-</v>
      </c>
      <c r="AA29" s="97" t="str">
        <f t="shared" si="0"/>
        <v>-</v>
      </c>
      <c r="AB29" s="97">
        <f aca="true" t="shared" si="5" ref="AB29:AB36">SUM(N29:AA29)</f>
        <v>0</v>
      </c>
      <c r="AC29" s="10"/>
    </row>
    <row r="30" spans="1:29" ht="15.75">
      <c r="A30" s="13" t="s">
        <v>152</v>
      </c>
      <c r="B30" s="13" t="s">
        <v>112</v>
      </c>
      <c r="C30" s="89" t="s">
        <v>112</v>
      </c>
      <c r="D30" s="97" t="str">
        <f>"-"</f>
        <v>-</v>
      </c>
      <c r="E30" s="97" t="s">
        <v>112</v>
      </c>
      <c r="F30" s="97" t="s">
        <v>112</v>
      </c>
      <c r="G30" s="97" t="s">
        <v>112</v>
      </c>
      <c r="H30" s="97" t="s">
        <v>112</v>
      </c>
      <c r="I30" s="97" t="s">
        <v>112</v>
      </c>
      <c r="J30" s="97" t="s">
        <v>112</v>
      </c>
      <c r="K30" s="97">
        <f t="shared" si="2"/>
        <v>0</v>
      </c>
      <c r="L30" s="97" t="str">
        <f t="shared" si="3"/>
        <v>-</v>
      </c>
      <c r="M30" s="97" t="str">
        <f t="shared" si="3"/>
        <v>-</v>
      </c>
      <c r="N30" s="97" t="s">
        <v>112</v>
      </c>
      <c r="O30" s="311" t="s">
        <v>112</v>
      </c>
      <c r="P30" s="318"/>
      <c r="Q30" s="89"/>
      <c r="R30" s="302" t="s">
        <v>112</v>
      </c>
      <c r="S30" s="303"/>
      <c r="T30" s="89" t="s">
        <v>112</v>
      </c>
      <c r="U30" s="97" t="s">
        <v>112</v>
      </c>
      <c r="V30" s="89"/>
      <c r="W30" s="89" t="s">
        <v>112</v>
      </c>
      <c r="X30" s="97" t="str">
        <f t="shared" si="4"/>
        <v>-</v>
      </c>
      <c r="Y30" s="89"/>
      <c r="Z30" s="97" t="str">
        <f t="shared" si="0"/>
        <v>-</v>
      </c>
      <c r="AA30" s="97" t="str">
        <f t="shared" si="0"/>
        <v>-</v>
      </c>
      <c r="AB30" s="97">
        <f t="shared" si="5"/>
        <v>0</v>
      </c>
      <c r="AC30" s="10"/>
    </row>
    <row r="31" spans="1:29" ht="16.5" thickBot="1">
      <c r="A31" s="13" t="s">
        <v>154</v>
      </c>
      <c r="B31" s="13" t="s">
        <v>112</v>
      </c>
      <c r="C31" s="89" t="s">
        <v>112</v>
      </c>
      <c r="D31" s="97" t="str">
        <f>"-"</f>
        <v>-</v>
      </c>
      <c r="E31" s="97" t="s">
        <v>112</v>
      </c>
      <c r="F31" s="97" t="s">
        <v>112</v>
      </c>
      <c r="G31" s="97" t="s">
        <v>112</v>
      </c>
      <c r="H31" s="97" t="s">
        <v>112</v>
      </c>
      <c r="I31" s="97" t="s">
        <v>112</v>
      </c>
      <c r="J31" s="97" t="s">
        <v>112</v>
      </c>
      <c r="K31" s="97">
        <f t="shared" si="2"/>
        <v>0</v>
      </c>
      <c r="L31" s="97" t="str">
        <f t="shared" si="3"/>
        <v>-</v>
      </c>
      <c r="M31" s="97" t="str">
        <f t="shared" si="3"/>
        <v>-</v>
      </c>
      <c r="N31" s="97" t="s">
        <v>112</v>
      </c>
      <c r="O31" s="311" t="s">
        <v>112</v>
      </c>
      <c r="P31" s="318"/>
      <c r="Q31" s="89"/>
      <c r="R31" s="302" t="s">
        <v>112</v>
      </c>
      <c r="S31" s="303"/>
      <c r="T31" s="89" t="s">
        <v>112</v>
      </c>
      <c r="U31" s="97" t="s">
        <v>112</v>
      </c>
      <c r="V31" s="89"/>
      <c r="W31" s="89" t="s">
        <v>112</v>
      </c>
      <c r="X31" s="97" t="str">
        <f t="shared" si="4"/>
        <v>-</v>
      </c>
      <c r="Y31" s="89"/>
      <c r="Z31" s="97" t="str">
        <f t="shared" si="0"/>
        <v>-</v>
      </c>
      <c r="AA31" s="97" t="str">
        <f t="shared" si="0"/>
        <v>-</v>
      </c>
      <c r="AB31" s="97">
        <f t="shared" si="5"/>
        <v>0</v>
      </c>
      <c r="AC31" s="10"/>
    </row>
    <row r="32" spans="1:29" ht="16.5" hidden="1" thickBot="1">
      <c r="A32" s="13" t="s">
        <v>154</v>
      </c>
      <c r="B32" s="13" t="s">
        <v>112</v>
      </c>
      <c r="C32" s="89" t="s">
        <v>112</v>
      </c>
      <c r="D32" s="97" t="str">
        <f>"-"</f>
        <v>-</v>
      </c>
      <c r="E32" s="97" t="s">
        <v>112</v>
      </c>
      <c r="F32" s="97" t="s">
        <v>112</v>
      </c>
      <c r="G32" s="97" t="s">
        <v>112</v>
      </c>
      <c r="H32" s="97" t="s">
        <v>112</v>
      </c>
      <c r="I32" s="97" t="s">
        <v>112</v>
      </c>
      <c r="J32" s="97" t="s">
        <v>112</v>
      </c>
      <c r="K32" s="97">
        <f t="shared" si="2"/>
        <v>0</v>
      </c>
      <c r="L32" s="97"/>
      <c r="M32" s="97"/>
      <c r="N32" s="97" t="s">
        <v>112</v>
      </c>
      <c r="O32" s="311" t="s">
        <v>112</v>
      </c>
      <c r="P32" s="318"/>
      <c r="Q32" s="89"/>
      <c r="R32" s="302" t="s">
        <v>112</v>
      </c>
      <c r="S32" s="303"/>
      <c r="T32" s="89" t="s">
        <v>112</v>
      </c>
      <c r="U32" s="97" t="s">
        <v>112</v>
      </c>
      <c r="V32" s="89"/>
      <c r="W32" s="89" t="s">
        <v>112</v>
      </c>
      <c r="X32" s="97" t="str">
        <f t="shared" si="4"/>
        <v>-</v>
      </c>
      <c r="Y32" s="89"/>
      <c r="Z32" s="97" t="str">
        <f t="shared" si="0"/>
        <v>-</v>
      </c>
      <c r="AA32" s="97" t="str">
        <f t="shared" si="0"/>
        <v>-</v>
      </c>
      <c r="AB32" s="97">
        <f t="shared" si="5"/>
        <v>0</v>
      </c>
      <c r="AC32" s="10"/>
    </row>
    <row r="33" spans="1:29" ht="15.75" hidden="1">
      <c r="A33" s="14" t="s">
        <v>155</v>
      </c>
      <c r="B33" s="13"/>
      <c r="C33" s="97" t="s">
        <v>112</v>
      </c>
      <c r="D33" s="97" t="s">
        <v>112</v>
      </c>
      <c r="E33" s="97"/>
      <c r="F33" s="97"/>
      <c r="G33" s="97"/>
      <c r="H33" s="97"/>
      <c r="I33" s="97"/>
      <c r="J33" s="97"/>
      <c r="K33" s="97" t="str">
        <f aca="true" t="shared" si="6" ref="K33:K39">C33</f>
        <v>-</v>
      </c>
      <c r="L33" s="97"/>
      <c r="M33" s="97"/>
      <c r="N33" s="97" t="s">
        <v>112</v>
      </c>
      <c r="O33" s="311" t="s">
        <v>112</v>
      </c>
      <c r="P33" s="312"/>
      <c r="Q33" s="115"/>
      <c r="R33" s="302" t="s">
        <v>112</v>
      </c>
      <c r="S33" s="303"/>
      <c r="T33" s="89" t="s">
        <v>112</v>
      </c>
      <c r="U33" s="97" t="s">
        <v>112</v>
      </c>
      <c r="V33" s="117"/>
      <c r="W33" s="117"/>
      <c r="X33" s="97" t="str">
        <f t="shared" si="4"/>
        <v>-</v>
      </c>
      <c r="Y33" s="117"/>
      <c r="Z33" s="97" t="str">
        <f t="shared" si="0"/>
        <v>-</v>
      </c>
      <c r="AA33" s="97" t="str">
        <f t="shared" si="0"/>
        <v>-</v>
      </c>
      <c r="AB33" s="97">
        <f t="shared" si="5"/>
        <v>0</v>
      </c>
      <c r="AC33" s="10"/>
    </row>
    <row r="34" spans="1:29" ht="15.75" hidden="1">
      <c r="A34" s="14" t="s">
        <v>156</v>
      </c>
      <c r="B34" s="13"/>
      <c r="C34" s="97" t="s">
        <v>112</v>
      </c>
      <c r="D34" s="97" t="s">
        <v>112</v>
      </c>
      <c r="E34" s="97"/>
      <c r="F34" s="97"/>
      <c r="G34" s="97"/>
      <c r="H34" s="97"/>
      <c r="I34" s="97"/>
      <c r="J34" s="97"/>
      <c r="K34" s="97" t="str">
        <f t="shared" si="6"/>
        <v>-</v>
      </c>
      <c r="L34" s="97"/>
      <c r="M34" s="97"/>
      <c r="N34" s="97" t="s">
        <v>112</v>
      </c>
      <c r="O34" s="311" t="s">
        <v>112</v>
      </c>
      <c r="P34" s="312"/>
      <c r="Q34" s="115"/>
      <c r="R34" s="302" t="s">
        <v>112</v>
      </c>
      <c r="S34" s="303"/>
      <c r="T34" s="89" t="s">
        <v>112</v>
      </c>
      <c r="U34" s="97" t="s">
        <v>112</v>
      </c>
      <c r="V34" s="117"/>
      <c r="W34" s="117"/>
      <c r="X34" s="97" t="str">
        <f t="shared" si="4"/>
        <v>-</v>
      </c>
      <c r="Y34" s="117"/>
      <c r="Z34" s="97" t="str">
        <f t="shared" si="0"/>
        <v>-</v>
      </c>
      <c r="AA34" s="97" t="str">
        <f t="shared" si="0"/>
        <v>-</v>
      </c>
      <c r="AB34" s="97">
        <f t="shared" si="5"/>
        <v>0</v>
      </c>
      <c r="AC34" s="10"/>
    </row>
    <row r="35" spans="1:29" ht="15.75" hidden="1">
      <c r="A35" s="14" t="s">
        <v>157</v>
      </c>
      <c r="B35" s="13"/>
      <c r="C35" s="97" t="s">
        <v>112</v>
      </c>
      <c r="D35" s="97" t="s">
        <v>112</v>
      </c>
      <c r="E35" s="97"/>
      <c r="F35" s="97"/>
      <c r="G35" s="97"/>
      <c r="H35" s="97"/>
      <c r="I35" s="97"/>
      <c r="J35" s="97"/>
      <c r="K35" s="97" t="str">
        <f t="shared" si="6"/>
        <v>-</v>
      </c>
      <c r="L35" s="97"/>
      <c r="M35" s="97"/>
      <c r="N35" s="97" t="s">
        <v>112</v>
      </c>
      <c r="O35" s="311" t="s">
        <v>112</v>
      </c>
      <c r="P35" s="312"/>
      <c r="Q35" s="115"/>
      <c r="R35" s="302" t="s">
        <v>112</v>
      </c>
      <c r="S35" s="303"/>
      <c r="T35" s="89" t="s">
        <v>112</v>
      </c>
      <c r="U35" s="97" t="s">
        <v>112</v>
      </c>
      <c r="V35" s="117"/>
      <c r="W35" s="117"/>
      <c r="X35" s="97" t="str">
        <f t="shared" si="4"/>
        <v>-</v>
      </c>
      <c r="Y35" s="117"/>
      <c r="Z35" s="97" t="str">
        <f t="shared" si="0"/>
        <v>-</v>
      </c>
      <c r="AA35" s="97" t="str">
        <f t="shared" si="0"/>
        <v>-</v>
      </c>
      <c r="AB35" s="97">
        <f t="shared" si="5"/>
        <v>0</v>
      </c>
      <c r="AC35" s="10"/>
    </row>
    <row r="36" spans="1:29" ht="15.75" hidden="1">
      <c r="A36" s="14" t="s">
        <v>158</v>
      </c>
      <c r="B36" s="13"/>
      <c r="C36" s="97" t="s">
        <v>112</v>
      </c>
      <c r="D36" s="97" t="s">
        <v>112</v>
      </c>
      <c r="E36" s="97"/>
      <c r="F36" s="97"/>
      <c r="G36" s="97"/>
      <c r="H36" s="97"/>
      <c r="I36" s="97"/>
      <c r="J36" s="97"/>
      <c r="K36" s="97" t="str">
        <f t="shared" si="6"/>
        <v>-</v>
      </c>
      <c r="L36" s="97"/>
      <c r="M36" s="97"/>
      <c r="N36" s="97" t="s">
        <v>112</v>
      </c>
      <c r="O36" s="311" t="s">
        <v>112</v>
      </c>
      <c r="P36" s="312"/>
      <c r="Q36" s="115"/>
      <c r="R36" s="302" t="s">
        <v>112</v>
      </c>
      <c r="S36" s="303"/>
      <c r="T36" s="89" t="s">
        <v>112</v>
      </c>
      <c r="U36" s="97" t="s">
        <v>112</v>
      </c>
      <c r="V36" s="117"/>
      <c r="W36" s="117"/>
      <c r="X36" s="97" t="str">
        <f t="shared" si="4"/>
        <v>-</v>
      </c>
      <c r="Y36" s="117"/>
      <c r="Z36" s="97" t="str">
        <f t="shared" si="0"/>
        <v>-</v>
      </c>
      <c r="AA36" s="97" t="str">
        <f t="shared" si="0"/>
        <v>-</v>
      </c>
      <c r="AB36" s="97">
        <f t="shared" si="5"/>
        <v>0</v>
      </c>
      <c r="AC36" s="10"/>
    </row>
    <row r="37" spans="1:29" ht="16.5" hidden="1" thickBot="1">
      <c r="A37" s="14" t="s">
        <v>159</v>
      </c>
      <c r="B37" s="13"/>
      <c r="C37" s="97" t="s">
        <v>112</v>
      </c>
      <c r="D37" s="97" t="s">
        <v>112</v>
      </c>
      <c r="E37" s="97"/>
      <c r="F37" s="97"/>
      <c r="G37" s="97"/>
      <c r="H37" s="97"/>
      <c r="I37" s="97"/>
      <c r="J37" s="97"/>
      <c r="K37" s="97" t="str">
        <f t="shared" si="6"/>
        <v>-</v>
      </c>
      <c r="L37" s="97"/>
      <c r="M37" s="97"/>
      <c r="N37" s="97" t="s">
        <v>112</v>
      </c>
      <c r="O37" s="311" t="s">
        <v>112</v>
      </c>
      <c r="P37" s="312"/>
      <c r="Q37" s="115"/>
      <c r="R37" s="302" t="s">
        <v>112</v>
      </c>
      <c r="S37" s="303"/>
      <c r="T37" s="89" t="s">
        <v>112</v>
      </c>
      <c r="U37" s="97" t="s">
        <v>112</v>
      </c>
      <c r="V37" s="117"/>
      <c r="W37" s="117"/>
      <c r="X37" s="97" t="str">
        <f t="shared" si="4"/>
        <v>-</v>
      </c>
      <c r="Y37" s="117"/>
      <c r="Z37" s="97" t="str">
        <f t="shared" si="0"/>
        <v>-</v>
      </c>
      <c r="AA37" s="97" t="str">
        <f t="shared" si="0"/>
        <v>-</v>
      </c>
      <c r="AB37" s="97">
        <f t="shared" si="1"/>
        <v>0</v>
      </c>
      <c r="AC37" s="10"/>
    </row>
    <row r="38" spans="1:29" ht="15.75" hidden="1">
      <c r="A38" s="14" t="s">
        <v>159</v>
      </c>
      <c r="B38" s="13"/>
      <c r="C38" s="97" t="s">
        <v>112</v>
      </c>
      <c r="D38" s="97" t="s">
        <v>112</v>
      </c>
      <c r="E38" s="97"/>
      <c r="F38" s="97"/>
      <c r="G38" s="97"/>
      <c r="H38" s="97"/>
      <c r="I38" s="97"/>
      <c r="J38" s="97"/>
      <c r="K38" s="97" t="str">
        <f t="shared" si="6"/>
        <v>-</v>
      </c>
      <c r="L38" s="97"/>
      <c r="M38" s="97"/>
      <c r="N38" s="97" t="s">
        <v>112</v>
      </c>
      <c r="O38" s="311" t="s">
        <v>112</v>
      </c>
      <c r="P38" s="312"/>
      <c r="Q38" s="115"/>
      <c r="R38" s="302" t="s">
        <v>112</v>
      </c>
      <c r="S38" s="303"/>
      <c r="T38" s="89" t="s">
        <v>112</v>
      </c>
      <c r="U38" s="97" t="s">
        <v>112</v>
      </c>
      <c r="V38" s="117"/>
      <c r="W38" s="117"/>
      <c r="X38" s="97" t="str">
        <f t="shared" si="4"/>
        <v>-</v>
      </c>
      <c r="Y38" s="117"/>
      <c r="Z38" s="97" t="str">
        <f t="shared" si="0"/>
        <v>-</v>
      </c>
      <c r="AA38" s="97" t="str">
        <f t="shared" si="0"/>
        <v>-</v>
      </c>
      <c r="AB38" s="97">
        <f t="shared" si="1"/>
        <v>0</v>
      </c>
      <c r="AC38" s="10"/>
    </row>
    <row r="39" spans="1:29" ht="16.5" hidden="1" thickBot="1">
      <c r="A39" s="14" t="s">
        <v>160</v>
      </c>
      <c r="B39" s="13"/>
      <c r="C39" s="97" t="s">
        <v>112</v>
      </c>
      <c r="D39" s="97" t="s">
        <v>112</v>
      </c>
      <c r="E39" s="97"/>
      <c r="F39" s="97"/>
      <c r="G39" s="97"/>
      <c r="H39" s="97"/>
      <c r="I39" s="97"/>
      <c r="J39" s="97"/>
      <c r="K39" s="97" t="str">
        <f t="shared" si="6"/>
        <v>-</v>
      </c>
      <c r="L39" s="97"/>
      <c r="M39" s="97"/>
      <c r="N39" s="97" t="s">
        <v>112</v>
      </c>
      <c r="O39" s="311" t="s">
        <v>112</v>
      </c>
      <c r="P39" s="312"/>
      <c r="Q39" s="115"/>
      <c r="R39" s="302" t="s">
        <v>112</v>
      </c>
      <c r="S39" s="303"/>
      <c r="T39" s="89" t="s">
        <v>112</v>
      </c>
      <c r="U39" s="97" t="s">
        <v>112</v>
      </c>
      <c r="V39" s="117"/>
      <c r="W39" s="117"/>
      <c r="X39" s="97" t="s">
        <v>112</v>
      </c>
      <c r="Y39" s="117"/>
      <c r="Z39" s="97" t="s">
        <v>112</v>
      </c>
      <c r="AA39" s="97" t="s">
        <v>112</v>
      </c>
      <c r="AB39" s="97">
        <f t="shared" si="1"/>
        <v>0</v>
      </c>
      <c r="AC39" s="10"/>
    </row>
    <row r="40" spans="1:29" ht="20.25" customHeight="1" thickTop="1">
      <c r="A40" s="313" t="s">
        <v>8</v>
      </c>
      <c r="B40" s="314"/>
      <c r="C40" s="101">
        <f>SUM(C16:C39)</f>
        <v>40063.32</v>
      </c>
      <c r="D40" s="101">
        <f>SUM(D16:D39)</f>
        <v>14542.99</v>
      </c>
      <c r="E40" s="101">
        <f>SUM(E16:E39)</f>
        <v>543.1</v>
      </c>
      <c r="F40" s="101">
        <f>SUM(F16:F39)</f>
        <v>672.79</v>
      </c>
      <c r="G40" s="101">
        <f>SUM(G16:G39)</f>
        <v>271.77</v>
      </c>
      <c r="H40" s="101">
        <f>SUM(H21:H39)</f>
        <v>0</v>
      </c>
      <c r="I40" s="101">
        <f>SUM(I16:I39)</f>
        <v>1231.37</v>
      </c>
      <c r="J40" s="101">
        <f>SUM(J16:J39)</f>
        <v>0</v>
      </c>
      <c r="K40" s="101">
        <f>SUM(K16:K39)</f>
        <v>57488.34</v>
      </c>
      <c r="L40" s="15"/>
      <c r="M40" s="15"/>
      <c r="N40" s="101">
        <f>SUM(N16:N39)</f>
        <v>32227.879999999997</v>
      </c>
      <c r="O40" s="315">
        <f>SUM(O16:O39)</f>
        <v>14542.99</v>
      </c>
      <c r="P40" s="316"/>
      <c r="Q40" s="316"/>
      <c r="R40" s="315">
        <f>SUM(R16:R39)</f>
        <v>2249.37</v>
      </c>
      <c r="S40" s="316"/>
      <c r="T40" s="101">
        <f>SUM(T16:T39)</f>
        <v>5586.07</v>
      </c>
      <c r="U40" s="101">
        <f>SUM(U16:U39)</f>
        <v>2610.26</v>
      </c>
      <c r="V40" s="101">
        <f>SUM(V16:V39)</f>
        <v>0</v>
      </c>
      <c r="W40" s="101">
        <f>SUM(W16:W39)</f>
        <v>0</v>
      </c>
      <c r="X40" s="101">
        <f>SUM(X16:X39)</f>
        <v>271.77</v>
      </c>
      <c r="Y40" s="15" t="str">
        <f>"-"</f>
        <v>-</v>
      </c>
      <c r="Z40" s="101">
        <f>SUM(Z16:Z39)</f>
        <v>5.34</v>
      </c>
      <c r="AA40" s="15" t="str">
        <f t="shared" si="0"/>
        <v>-</v>
      </c>
      <c r="AB40" s="15">
        <f>SUM(AB16:AB39)</f>
        <v>57493.68</v>
      </c>
      <c r="AC40" s="10"/>
    </row>
    <row r="41" spans="1:29" s="25" customFormat="1" ht="24" customHeight="1">
      <c r="A41" s="160"/>
      <c r="B41" s="160"/>
      <c r="C41" s="347" t="s">
        <v>9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07">
        <v>0</v>
      </c>
      <c r="Q41" s="307"/>
      <c r="R41" s="307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</row>
    <row r="42" spans="1:29" ht="7.5" customHeight="1" hidden="1">
      <c r="A42" s="5"/>
      <c r="B42" s="5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11"/>
      <c r="Q42" s="310"/>
      <c r="R42" s="310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</row>
    <row r="43" spans="1:29" ht="7.5" customHeight="1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1"/>
      <c r="Q43" s="11"/>
      <c r="R43" s="11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</row>
    <row r="44" spans="1:29" ht="7.5" customHeight="1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1"/>
      <c r="Q44" s="11"/>
      <c r="R44" s="11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</row>
    <row r="45" spans="1:29" ht="7.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"/>
      <c r="Q45" s="11"/>
      <c r="R45" s="11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</row>
    <row r="46" spans="1:29" ht="17.25" customHeight="1">
      <c r="A46" s="7"/>
      <c r="B46" s="7" t="s">
        <v>10</v>
      </c>
      <c r="C46" s="234" t="s">
        <v>18</v>
      </c>
      <c r="D46" s="234"/>
      <c r="E46" s="135"/>
      <c r="F46" s="234"/>
      <c r="G46" s="234"/>
      <c r="H46" s="234"/>
      <c r="I46" s="135"/>
      <c r="J46" s="135"/>
      <c r="K46" s="234"/>
      <c r="L46" s="234"/>
      <c r="M46" s="234"/>
      <c r="N46" s="234"/>
      <c r="O46" s="7"/>
      <c r="P46" s="22"/>
      <c r="Q46" s="7"/>
      <c r="R46" s="343"/>
      <c r="S46" s="343"/>
      <c r="T46" s="343"/>
      <c r="U46" s="343"/>
      <c r="V46" s="7"/>
      <c r="W46" s="7"/>
      <c r="X46" s="7"/>
      <c r="Y46" s="7"/>
      <c r="Z46" s="7"/>
      <c r="AA46" s="7"/>
      <c r="AB46" s="7"/>
      <c r="AC46" s="7"/>
    </row>
    <row r="47" spans="1:29" ht="17.25" customHeight="1">
      <c r="A47" s="7"/>
      <c r="B47" s="7" t="s">
        <v>11</v>
      </c>
      <c r="C47" s="233"/>
      <c r="D47" s="233"/>
      <c r="E47" s="135"/>
      <c r="F47" s="233"/>
      <c r="G47" s="233"/>
      <c r="H47" s="233"/>
      <c r="I47" s="135"/>
      <c r="J47" s="135"/>
      <c r="K47" s="233"/>
      <c r="L47" s="233"/>
      <c r="M47" s="233"/>
      <c r="N47" s="233"/>
      <c r="O47" s="7"/>
      <c r="P47" s="22"/>
      <c r="Q47" s="7"/>
      <c r="R47" s="343"/>
      <c r="S47" s="343"/>
      <c r="T47" s="343"/>
      <c r="U47" s="343"/>
      <c r="V47" s="7"/>
      <c r="W47" s="7"/>
      <c r="X47" s="7"/>
      <c r="Y47" s="7"/>
      <c r="Z47" s="7"/>
      <c r="AA47" s="7"/>
      <c r="AB47" s="7"/>
      <c r="AC47" s="7"/>
    </row>
    <row r="48" spans="1:29" ht="17.25" customHeight="1">
      <c r="A48" s="342"/>
      <c r="B48" s="7" t="s">
        <v>18</v>
      </c>
      <c r="C48" s="233"/>
      <c r="D48" s="233"/>
      <c r="E48" s="135"/>
      <c r="F48" s="233"/>
      <c r="G48" s="233"/>
      <c r="H48" s="233"/>
      <c r="I48" s="135"/>
      <c r="J48" s="135"/>
      <c r="K48" s="346" t="s">
        <v>233</v>
      </c>
      <c r="L48" s="346"/>
      <c r="M48" s="346"/>
      <c r="N48" s="346"/>
      <c r="O48" s="22"/>
      <c r="P48" s="22"/>
      <c r="Q48" s="7"/>
      <c r="R48" s="345"/>
      <c r="S48" s="345"/>
      <c r="T48" s="345"/>
      <c r="U48" s="345"/>
      <c r="V48" s="7"/>
      <c r="W48" s="7"/>
      <c r="X48" s="7"/>
      <c r="Y48" s="7"/>
      <c r="Z48" s="7"/>
      <c r="AA48" s="7"/>
      <c r="AB48" s="7"/>
      <c r="AC48" s="7"/>
    </row>
    <row r="49" spans="1:14" ht="12.75" customHeight="1">
      <c r="A49" s="342"/>
      <c r="B49" s="2"/>
      <c r="C49" s="2"/>
      <c r="D49" s="2"/>
      <c r="E49" s="2"/>
      <c r="F49" s="2"/>
      <c r="G49" s="2"/>
      <c r="H49" s="2"/>
      <c r="I49" s="2"/>
      <c r="J49" s="2"/>
      <c r="K49" s="21"/>
      <c r="L49" s="2"/>
      <c r="M49" s="2"/>
      <c r="N49" s="2"/>
    </row>
    <row r="50" spans="1:14" ht="15.75">
      <c r="A50" s="342"/>
      <c r="B50" s="5"/>
      <c r="C50" s="5"/>
      <c r="D50" s="344"/>
      <c r="E50" s="5"/>
      <c r="F50" s="5"/>
      <c r="G50" s="5"/>
      <c r="H50" s="5"/>
      <c r="I50" s="5"/>
      <c r="J50" s="5"/>
      <c r="L50" s="6"/>
      <c r="M50" s="6"/>
      <c r="N50" s="6"/>
    </row>
    <row r="51" spans="1:14" ht="12.75" customHeight="1">
      <c r="A51" s="342"/>
      <c r="B51" s="2"/>
      <c r="C51" s="2"/>
      <c r="D51" s="344"/>
      <c r="E51" s="5"/>
      <c r="F51" s="5"/>
      <c r="G51" s="5"/>
      <c r="H51" s="5"/>
      <c r="I51" s="5"/>
      <c r="J51" s="5"/>
      <c r="K51" s="6"/>
      <c r="L51" s="6"/>
      <c r="M51" s="6"/>
      <c r="N51" s="6"/>
    </row>
  </sheetData>
  <mergeCells count="103">
    <mergeCell ref="Z13:Z14"/>
    <mergeCell ref="F46:H46"/>
    <mergeCell ref="F47:H47"/>
    <mergeCell ref="F48:H48"/>
    <mergeCell ref="R37:S37"/>
    <mergeCell ref="O33:P33"/>
    <mergeCell ref="R33:S33"/>
    <mergeCell ref="O37:P37"/>
    <mergeCell ref="O22:Q22"/>
    <mergeCell ref="O17:Q17"/>
    <mergeCell ref="R17:S17"/>
    <mergeCell ref="R19:S19"/>
    <mergeCell ref="O19:Q19"/>
    <mergeCell ref="O21:Q21"/>
    <mergeCell ref="O20:P20"/>
    <mergeCell ref="R20:S20"/>
    <mergeCell ref="O18:P18"/>
    <mergeCell ref="O40:Q40"/>
    <mergeCell ref="R40:S40"/>
    <mergeCell ref="P41:R41"/>
    <mergeCell ref="O28:Q28"/>
    <mergeCell ref="R28:S28"/>
    <mergeCell ref="O32:P32"/>
    <mergeCell ref="O34:P34"/>
    <mergeCell ref="O38:P38"/>
    <mergeCell ref="R38:S38"/>
    <mergeCell ref="R35:S35"/>
    <mergeCell ref="R47:U47"/>
    <mergeCell ref="K48:N48"/>
    <mergeCell ref="C41:O41"/>
    <mergeCell ref="S41:AC41"/>
    <mergeCell ref="K47:N47"/>
    <mergeCell ref="K46:N46"/>
    <mergeCell ref="A50:A51"/>
    <mergeCell ref="D50:D51"/>
    <mergeCell ref="C48:D48"/>
    <mergeCell ref="R48:U48"/>
    <mergeCell ref="O31:P31"/>
    <mergeCell ref="R31:S31"/>
    <mergeCell ref="R29:S29"/>
    <mergeCell ref="A48:A49"/>
    <mergeCell ref="C42:O42"/>
    <mergeCell ref="Q42:R42"/>
    <mergeCell ref="S42:AC42"/>
    <mergeCell ref="C46:D46"/>
    <mergeCell ref="R46:U46"/>
    <mergeCell ref="C47:D47"/>
    <mergeCell ref="O30:P30"/>
    <mergeCell ref="A4:B4"/>
    <mergeCell ref="B11:B14"/>
    <mergeCell ref="A8:AB8"/>
    <mergeCell ref="C11:M11"/>
    <mergeCell ref="A6:AB7"/>
    <mergeCell ref="A9:AB9"/>
    <mergeCell ref="N11:AC11"/>
    <mergeCell ref="R15:S15"/>
    <mergeCell ref="O27:P27"/>
    <mergeCell ref="O24:P24"/>
    <mergeCell ref="O25:P25"/>
    <mergeCell ref="O29:P29"/>
    <mergeCell ref="R24:S24"/>
    <mergeCell ref="R27:S27"/>
    <mergeCell ref="R25:S25"/>
    <mergeCell ref="R39:S39"/>
    <mergeCell ref="W13:W14"/>
    <mergeCell ref="T13:T14"/>
    <mergeCell ref="U13:U14"/>
    <mergeCell ref="R13:S14"/>
    <mergeCell ref="R21:S21"/>
    <mergeCell ref="R16:S16"/>
    <mergeCell ref="R30:S30"/>
    <mergeCell ref="R22:S22"/>
    <mergeCell ref="R26:S26"/>
    <mergeCell ref="A40:B40"/>
    <mergeCell ref="O35:P35"/>
    <mergeCell ref="O36:P36"/>
    <mergeCell ref="R23:S23"/>
    <mergeCell ref="R32:S32"/>
    <mergeCell ref="R34:S34"/>
    <mergeCell ref="O39:P39"/>
    <mergeCell ref="R36:S36"/>
    <mergeCell ref="O23:Q23"/>
    <mergeCell ref="O26:P26"/>
    <mergeCell ref="A2:D3"/>
    <mergeCell ref="T1:AB4"/>
    <mergeCell ref="O13:Q14"/>
    <mergeCell ref="N12:AC12"/>
    <mergeCell ref="X13:X14"/>
    <mergeCell ref="AB13:AB14"/>
    <mergeCell ref="C13:C14"/>
    <mergeCell ref="D13:D14"/>
    <mergeCell ref="F13:F14"/>
    <mergeCell ref="C12:M12"/>
    <mergeCell ref="O15:Q15"/>
    <mergeCell ref="O16:Q16"/>
    <mergeCell ref="N13:N14"/>
    <mergeCell ref="A11:A14"/>
    <mergeCell ref="G13:G14"/>
    <mergeCell ref="I13:I14"/>
    <mergeCell ref="J13:J14"/>
    <mergeCell ref="K13:K14"/>
    <mergeCell ref="H13:H14"/>
    <mergeCell ref="E13:E14"/>
  </mergeCells>
  <printOptions/>
  <pageMargins left="0.63" right="0.18" top="0.67" bottom="0.14" header="0.72" footer="0.1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SheetLayoutView="100" workbookViewId="0" topLeftCell="A1">
      <selection activeCell="T27" sqref="T27:V27"/>
    </sheetView>
  </sheetViews>
  <sheetFormatPr defaultColWidth="9.140625" defaultRowHeight="12.75"/>
  <cols>
    <col min="1" max="1" width="5.140625" style="0" customWidth="1"/>
    <col min="2" max="2" width="21.00390625" style="0" customWidth="1"/>
    <col min="3" max="3" width="9.00390625" style="0" customWidth="1"/>
    <col min="4" max="10" width="9.140625" style="0" hidden="1" customWidth="1"/>
    <col min="12" max="12" width="3.140625" style="0" customWidth="1"/>
    <col min="13" max="13" width="9.00390625" style="0" hidden="1" customWidth="1"/>
    <col min="14" max="14" width="2.7109375" style="0" hidden="1" customWidth="1"/>
    <col min="15" max="16" width="9.140625" style="0" hidden="1" customWidth="1"/>
    <col min="17" max="17" width="3.00390625" style="0" hidden="1" customWidth="1"/>
    <col min="18" max="18" width="16.7109375" style="0" hidden="1" customWidth="1"/>
    <col min="19" max="20" width="12.00390625" style="0" customWidth="1"/>
    <col min="22" max="22" width="7.00390625" style="0" customWidth="1"/>
  </cols>
  <sheetData>
    <row r="1" spans="1:22" ht="3.75" customHeight="1">
      <c r="A1" s="1"/>
      <c r="B1" s="8"/>
      <c r="C1" s="4"/>
      <c r="Q1" s="171" t="s">
        <v>213</v>
      </c>
      <c r="R1" s="172"/>
      <c r="S1" s="172"/>
      <c r="T1" s="172"/>
      <c r="U1" s="172"/>
      <c r="V1" s="172"/>
    </row>
    <row r="2" spans="1:22" ht="15.7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Q2" s="172"/>
      <c r="R2" s="172"/>
      <c r="S2" s="172"/>
      <c r="T2" s="172"/>
      <c r="U2" s="172"/>
      <c r="V2" s="172"/>
    </row>
    <row r="3" spans="1:22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Q3" s="172"/>
      <c r="R3" s="172"/>
      <c r="S3" s="172"/>
      <c r="T3" s="172"/>
      <c r="U3" s="172"/>
      <c r="V3" s="172"/>
    </row>
    <row r="4" spans="1:22" ht="15.75">
      <c r="A4" s="175" t="s">
        <v>12</v>
      </c>
      <c r="B4" s="175"/>
      <c r="C4" s="3"/>
      <c r="Q4" s="172"/>
      <c r="R4" s="172"/>
      <c r="S4" s="172"/>
      <c r="T4" s="172"/>
      <c r="U4" s="172"/>
      <c r="V4" s="172"/>
    </row>
    <row r="5" spans="1:3" ht="18.75" customHeight="1">
      <c r="A5" s="175" t="s">
        <v>13</v>
      </c>
      <c r="B5" s="175"/>
      <c r="C5" s="129"/>
    </row>
    <row r="6" spans="1:3" ht="18.75" customHeight="1">
      <c r="A6" s="163"/>
      <c r="B6" s="163"/>
      <c r="C6" s="167"/>
    </row>
    <row r="7" spans="1:3" ht="18.75" customHeight="1">
      <c r="A7" s="163"/>
      <c r="B7" s="163"/>
      <c r="C7" s="167"/>
    </row>
    <row r="8" spans="1:22" ht="15.75" customHeight="1">
      <c r="A8" s="188" t="s">
        <v>247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1:22" ht="10.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31.5" customHeight="1">
      <c r="A10" s="190" t="str">
        <f>мо2!A8</f>
        <v>за травень 2013 року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spans="1:22" ht="21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</row>
    <row r="12" ht="13.5" customHeight="1">
      <c r="V12" s="9" t="s">
        <v>19</v>
      </c>
    </row>
    <row r="13" ht="12.75" hidden="1"/>
    <row r="14" spans="1:22" s="17" customFormat="1" ht="27" customHeight="1">
      <c r="A14" s="58" t="s">
        <v>214</v>
      </c>
      <c r="B14" s="182" t="s">
        <v>23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58" t="s">
        <v>215</v>
      </c>
      <c r="T14" s="58" t="s">
        <v>216</v>
      </c>
      <c r="U14" s="182" t="s">
        <v>26</v>
      </c>
      <c r="V14" s="182"/>
    </row>
    <row r="15" spans="1:22" ht="24.75" customHeight="1">
      <c r="A15" s="23">
        <v>1</v>
      </c>
      <c r="B15" s="194" t="s">
        <v>223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3">
        <v>321</v>
      </c>
      <c r="T15" s="23">
        <v>801</v>
      </c>
      <c r="U15" s="184">
        <v>5.34</v>
      </c>
      <c r="V15" s="183"/>
    </row>
    <row r="16" spans="1:22" ht="24.75" customHeight="1">
      <c r="A16" s="23"/>
      <c r="B16" s="194" t="s">
        <v>224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23"/>
      <c r="T16" s="23"/>
      <c r="U16" s="184" t="s">
        <v>112</v>
      </c>
      <c r="V16" s="184"/>
    </row>
    <row r="17" spans="1:22" ht="24.75" customHeight="1">
      <c r="A17" s="23"/>
      <c r="B17" s="194" t="s">
        <v>251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23"/>
      <c r="T17" s="23"/>
      <c r="U17" s="184" t="s">
        <v>112</v>
      </c>
      <c r="V17" s="184"/>
    </row>
    <row r="18" spans="1:22" ht="24.75" customHeight="1">
      <c r="A18" s="23"/>
      <c r="B18" s="194" t="s">
        <v>248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3"/>
      <c r="T18" s="23"/>
      <c r="U18" s="183" t="s">
        <v>112</v>
      </c>
      <c r="V18" s="183"/>
    </row>
    <row r="19" spans="1:22" ht="24.75" customHeight="1">
      <c r="A19" s="23"/>
      <c r="B19" s="194" t="s">
        <v>249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"/>
      <c r="T19" s="23"/>
      <c r="U19" s="184" t="s">
        <v>112</v>
      </c>
      <c r="V19" s="183"/>
    </row>
    <row r="20" spans="1:22" ht="24.75" customHeight="1">
      <c r="A20" s="23"/>
      <c r="B20" s="185" t="s">
        <v>228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7"/>
      <c r="M20" s="170"/>
      <c r="N20" s="170"/>
      <c r="O20" s="170"/>
      <c r="P20" s="170"/>
      <c r="Q20" s="170"/>
      <c r="R20" s="170"/>
      <c r="S20" s="23"/>
      <c r="T20" s="23"/>
      <c r="U20" s="184" t="s">
        <v>112</v>
      </c>
      <c r="V20" s="183"/>
    </row>
    <row r="21" spans="1:22" ht="24.75" customHeight="1">
      <c r="A21" s="23"/>
      <c r="B21" s="194" t="s">
        <v>229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23"/>
      <c r="T21" s="23"/>
      <c r="U21" s="183" t="s">
        <v>112</v>
      </c>
      <c r="V21" s="183"/>
    </row>
    <row r="22" spans="1:22" ht="24.75" customHeight="1">
      <c r="A22" s="23"/>
      <c r="B22" s="194" t="s">
        <v>250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23"/>
      <c r="T22" s="23"/>
      <c r="U22" s="183" t="s">
        <v>112</v>
      </c>
      <c r="V22" s="183"/>
    </row>
    <row r="23" spans="1:22" ht="24.75" customHeight="1">
      <c r="A23" s="2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23"/>
      <c r="T23" s="23"/>
      <c r="U23" s="183" t="s">
        <v>112</v>
      </c>
      <c r="V23" s="183"/>
    </row>
    <row r="24" spans="1:22" ht="24.75" customHeight="1">
      <c r="A24" s="2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23"/>
      <c r="T24" s="23"/>
      <c r="U24" s="184" t="s">
        <v>112</v>
      </c>
      <c r="V24" s="183"/>
    </row>
    <row r="25" spans="1:22" ht="29.25" customHeight="1">
      <c r="A25" s="215" t="s">
        <v>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16"/>
      <c r="U25" s="204">
        <f>SUM(U15:U24)</f>
        <v>5.34</v>
      </c>
      <c r="V25" s="191"/>
    </row>
    <row r="26" spans="1:22" ht="28.5" customHeight="1">
      <c r="A26" s="192" t="s">
        <v>38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>
        <f>U25</f>
        <v>5.34</v>
      </c>
      <c r="V26" s="193"/>
    </row>
    <row r="27" spans="2:22" ht="40.5" customHeight="1">
      <c r="B27" s="25" t="s">
        <v>10</v>
      </c>
      <c r="C27" s="25" t="s">
        <v>39</v>
      </c>
      <c r="D27" s="25"/>
      <c r="E27" s="25"/>
      <c r="F27" s="25"/>
      <c r="G27" s="25"/>
      <c r="H27" s="25"/>
      <c r="I27" s="25"/>
      <c r="J27" s="25"/>
      <c r="K27" s="25"/>
      <c r="L27" s="165"/>
      <c r="M27" s="165"/>
      <c r="N27" s="165"/>
      <c r="O27" s="165"/>
      <c r="P27" s="165"/>
      <c r="Q27" s="166"/>
      <c r="R27" s="166"/>
      <c r="S27" s="166"/>
      <c r="T27" s="201"/>
      <c r="U27" s="201"/>
      <c r="V27" s="201"/>
    </row>
    <row r="28" spans="2:20" ht="24.75" customHeight="1">
      <c r="B28" t="s">
        <v>41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1"/>
      <c r="M28" s="201"/>
      <c r="Q28" s="201"/>
      <c r="R28" s="201"/>
      <c r="S28" s="201"/>
      <c r="T28" s="201"/>
    </row>
    <row r="30" ht="23.25" customHeight="1">
      <c r="B30" s="164" t="str">
        <f>мо2!K48</f>
        <v>31 травня 2013 року</v>
      </c>
    </row>
    <row r="31" spans="20:22" ht="12.75">
      <c r="T31" s="202"/>
      <c r="U31" s="202"/>
      <c r="V31" s="202"/>
    </row>
  </sheetData>
  <mergeCells count="38">
    <mergeCell ref="Q1:V4"/>
    <mergeCell ref="A2:K3"/>
    <mergeCell ref="A4:B4"/>
    <mergeCell ref="A5:B5"/>
    <mergeCell ref="A8:V9"/>
    <mergeCell ref="A10:V10"/>
    <mergeCell ref="A11:V11"/>
    <mergeCell ref="B14:R14"/>
    <mergeCell ref="U14:V14"/>
    <mergeCell ref="B15:R15"/>
    <mergeCell ref="U15:V15"/>
    <mergeCell ref="B16:R16"/>
    <mergeCell ref="U16:V16"/>
    <mergeCell ref="B17:R17"/>
    <mergeCell ref="U17:V17"/>
    <mergeCell ref="B18:R18"/>
    <mergeCell ref="U18:V18"/>
    <mergeCell ref="B19:R19"/>
    <mergeCell ref="U19:V19"/>
    <mergeCell ref="U20:V20"/>
    <mergeCell ref="B20:L20"/>
    <mergeCell ref="B21:R21"/>
    <mergeCell ref="U21:V21"/>
    <mergeCell ref="B22:R22"/>
    <mergeCell ref="U22:V22"/>
    <mergeCell ref="B23:R23"/>
    <mergeCell ref="U23:V23"/>
    <mergeCell ref="B24:R24"/>
    <mergeCell ref="U24:V24"/>
    <mergeCell ref="T27:V27"/>
    <mergeCell ref="A25:T25"/>
    <mergeCell ref="U25:V25"/>
    <mergeCell ref="A26:T26"/>
    <mergeCell ref="U26:V26"/>
    <mergeCell ref="C28:K28"/>
    <mergeCell ref="L28:M28"/>
    <mergeCell ref="Q28:T28"/>
    <mergeCell ref="T31:V31"/>
  </mergeCells>
  <printOptions/>
  <pageMargins left="0.97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SheetLayoutView="100" workbookViewId="0" topLeftCell="A7">
      <selection activeCell="Q27" sqref="Q27:T27"/>
    </sheetView>
  </sheetViews>
  <sheetFormatPr defaultColWidth="9.140625" defaultRowHeight="12.75"/>
  <cols>
    <col min="1" max="1" width="5.140625" style="0" customWidth="1"/>
    <col min="2" max="2" width="21.00390625" style="0" customWidth="1"/>
    <col min="3" max="3" width="9.00390625" style="0" customWidth="1"/>
    <col min="4" max="10" width="9.140625" style="0" hidden="1" customWidth="1"/>
    <col min="13" max="13" width="9.00390625" style="0" customWidth="1"/>
    <col min="14" max="14" width="2.7109375" style="0" hidden="1" customWidth="1"/>
    <col min="15" max="16" width="9.140625" style="0" hidden="1" customWidth="1"/>
    <col min="17" max="17" width="3.00390625" style="0" hidden="1" customWidth="1"/>
    <col min="18" max="18" width="16.7109375" style="0" hidden="1" customWidth="1"/>
    <col min="19" max="20" width="12.00390625" style="0" customWidth="1"/>
    <col min="22" max="22" width="7.00390625" style="0" customWidth="1"/>
  </cols>
  <sheetData>
    <row r="1" spans="1:22" ht="15.75">
      <c r="A1" s="1"/>
      <c r="B1" s="8"/>
      <c r="C1" s="4"/>
      <c r="Q1" s="171" t="s">
        <v>131</v>
      </c>
      <c r="R1" s="172"/>
      <c r="S1" s="172"/>
      <c r="T1" s="172"/>
      <c r="U1" s="172"/>
      <c r="V1" s="172"/>
    </row>
    <row r="2" spans="1:22" ht="15.7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Q2" s="172"/>
      <c r="R2" s="172"/>
      <c r="S2" s="172"/>
      <c r="T2" s="172"/>
      <c r="U2" s="172"/>
      <c r="V2" s="172"/>
    </row>
    <row r="3" spans="1:22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Q3" s="172"/>
      <c r="R3" s="172"/>
      <c r="S3" s="172"/>
      <c r="T3" s="172"/>
      <c r="U3" s="172"/>
      <c r="V3" s="172"/>
    </row>
    <row r="4" spans="1:22" ht="15.75">
      <c r="A4" s="175" t="s">
        <v>12</v>
      </c>
      <c r="B4" s="175"/>
      <c r="C4" s="3"/>
      <c r="Q4" s="172"/>
      <c r="R4" s="172"/>
      <c r="S4" s="172"/>
      <c r="T4" s="172"/>
      <c r="U4" s="172"/>
      <c r="V4" s="172"/>
    </row>
    <row r="5" spans="1:3" ht="18.75" customHeight="1">
      <c r="A5" s="175" t="s">
        <v>13</v>
      </c>
      <c r="B5" s="175"/>
      <c r="C5" s="129"/>
    </row>
    <row r="6" spans="1:3" ht="18.75" customHeight="1">
      <c r="A6" s="163"/>
      <c r="B6" s="163"/>
      <c r="C6" s="167"/>
    </row>
    <row r="7" spans="1:3" ht="18.75" customHeight="1">
      <c r="A7" s="163"/>
      <c r="B7" s="163"/>
      <c r="C7" s="167"/>
    </row>
    <row r="8" spans="1:22" ht="15.75" customHeight="1">
      <c r="A8" s="188" t="s">
        <v>212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1:22" ht="10.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31.5" customHeight="1">
      <c r="A10" s="190" t="str">
        <f>мо2!A8</f>
        <v>за травень 2013 року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</row>
    <row r="11" spans="1:22" ht="21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</row>
    <row r="12" ht="13.5" customHeight="1">
      <c r="V12" s="9" t="s">
        <v>19</v>
      </c>
    </row>
    <row r="13" ht="12.75" hidden="1"/>
    <row r="14" spans="1:22" s="17" customFormat="1" ht="27" customHeight="1">
      <c r="A14" s="58" t="s">
        <v>22</v>
      </c>
      <c r="B14" s="182" t="s">
        <v>130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58" t="s">
        <v>24</v>
      </c>
      <c r="T14" s="58" t="s">
        <v>25</v>
      </c>
      <c r="U14" s="182" t="s">
        <v>26</v>
      </c>
      <c r="V14" s="182"/>
    </row>
    <row r="15" spans="1:22" ht="24.75" customHeight="1">
      <c r="A15" s="23">
        <v>1</v>
      </c>
      <c r="B15" s="194" t="s">
        <v>246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3">
        <v>321</v>
      </c>
      <c r="T15" s="23">
        <v>801</v>
      </c>
      <c r="U15" s="184">
        <v>5.34</v>
      </c>
      <c r="V15" s="183"/>
    </row>
    <row r="16" spans="1:22" ht="24.75" customHeight="1">
      <c r="A16" s="2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23"/>
      <c r="T16" s="23"/>
      <c r="U16" s="184" t="s">
        <v>112</v>
      </c>
      <c r="V16" s="184"/>
    </row>
    <row r="17" spans="1:22" ht="24.75" customHeight="1">
      <c r="A17" s="2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23"/>
      <c r="T17" s="23"/>
      <c r="U17" s="184" t="s">
        <v>112</v>
      </c>
      <c r="V17" s="184"/>
    </row>
    <row r="18" spans="1:22" ht="24.75" customHeight="1">
      <c r="A18" s="2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3"/>
      <c r="T18" s="23"/>
      <c r="U18" s="183" t="s">
        <v>112</v>
      </c>
      <c r="V18" s="183"/>
    </row>
    <row r="19" spans="1:22" ht="24.75" customHeight="1">
      <c r="A19" s="2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23"/>
      <c r="T19" s="23"/>
      <c r="U19" s="184" t="s">
        <v>112</v>
      </c>
      <c r="V19" s="183"/>
    </row>
    <row r="20" spans="1:22" ht="24.75" customHeight="1">
      <c r="A20" s="2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23"/>
      <c r="T20" s="23"/>
      <c r="U20" s="184" t="s">
        <v>112</v>
      </c>
      <c r="V20" s="183"/>
    </row>
    <row r="21" spans="1:22" ht="24.75" customHeight="1">
      <c r="A21" s="2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23"/>
      <c r="T21" s="23"/>
      <c r="U21" s="183" t="s">
        <v>112</v>
      </c>
      <c r="V21" s="183"/>
    </row>
    <row r="22" spans="1:22" ht="24.75" customHeight="1">
      <c r="A22" s="2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23"/>
      <c r="T22" s="23"/>
      <c r="U22" s="183" t="s">
        <v>112</v>
      </c>
      <c r="V22" s="183"/>
    </row>
    <row r="23" spans="1:22" ht="24.75" customHeight="1">
      <c r="A23" s="2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23"/>
      <c r="T23" s="23"/>
      <c r="U23" s="183" t="s">
        <v>112</v>
      </c>
      <c r="V23" s="183"/>
    </row>
    <row r="24" spans="1:22" ht="24.75" customHeight="1">
      <c r="A24" s="2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23"/>
      <c r="T24" s="23"/>
      <c r="U24" s="184" t="s">
        <v>112</v>
      </c>
      <c r="V24" s="183"/>
    </row>
    <row r="25" spans="1:22" ht="29.25" customHeight="1">
      <c r="A25" s="215" t="s">
        <v>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16"/>
      <c r="U25" s="204">
        <f>SUM(U15:U24)</f>
        <v>5.34</v>
      </c>
      <c r="V25" s="191"/>
    </row>
    <row r="26" spans="1:22" ht="28.5" customHeight="1">
      <c r="A26" s="192" t="s">
        <v>38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>
        <f>U25</f>
        <v>5.34</v>
      </c>
      <c r="V26" s="193"/>
    </row>
    <row r="27" spans="2:22" ht="40.5" customHeight="1">
      <c r="B27" s="25" t="s">
        <v>10</v>
      </c>
      <c r="C27" s="25" t="s">
        <v>39</v>
      </c>
      <c r="D27" s="25"/>
      <c r="E27" s="25"/>
      <c r="F27" s="25"/>
      <c r="G27" s="25"/>
      <c r="H27" s="25"/>
      <c r="I27" s="25"/>
      <c r="J27" s="25"/>
      <c r="K27" s="25"/>
      <c r="L27" s="200"/>
      <c r="M27" s="200"/>
      <c r="N27" s="25"/>
      <c r="O27" s="25"/>
      <c r="P27" s="25"/>
      <c r="Q27" s="201"/>
      <c r="R27" s="201"/>
      <c r="S27" s="201"/>
      <c r="T27" s="201"/>
      <c r="U27" s="176"/>
      <c r="V27" s="176"/>
    </row>
    <row r="28" spans="2:22" ht="24.75" customHeight="1">
      <c r="B28" s="25" t="s">
        <v>11</v>
      </c>
      <c r="C28" s="178" t="s">
        <v>210</v>
      </c>
      <c r="D28" s="178"/>
      <c r="E28" s="178"/>
      <c r="F28" s="178"/>
      <c r="G28" s="178"/>
      <c r="H28" s="178"/>
      <c r="I28" s="178"/>
      <c r="J28" s="178"/>
      <c r="K28" s="178"/>
      <c r="L28" s="177" t="s">
        <v>211</v>
      </c>
      <c r="M28" s="177"/>
      <c r="N28" s="25"/>
      <c r="O28" s="25"/>
      <c r="P28" s="25"/>
      <c r="Q28" s="177" t="s">
        <v>209</v>
      </c>
      <c r="R28" s="177"/>
      <c r="S28" s="177"/>
      <c r="T28" s="177"/>
      <c r="U28" s="176"/>
      <c r="V28" s="176"/>
    </row>
    <row r="29" spans="2:20" ht="24.75" customHeight="1">
      <c r="B29" t="s">
        <v>41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1"/>
      <c r="M29" s="201"/>
      <c r="Q29" s="201" t="str">
        <f>мо2!K48</f>
        <v>31 травня 2013 року</v>
      </c>
      <c r="R29" s="201"/>
      <c r="S29" s="201"/>
      <c r="T29" s="201"/>
    </row>
    <row r="32" spans="20:22" ht="12.75">
      <c r="T32" s="202"/>
      <c r="U32" s="202"/>
      <c r="V32" s="202"/>
    </row>
  </sheetData>
  <mergeCells count="44">
    <mergeCell ref="T32:V32"/>
    <mergeCell ref="Q28:T28"/>
    <mergeCell ref="C28:K28"/>
    <mergeCell ref="Q1:V4"/>
    <mergeCell ref="A10:V10"/>
    <mergeCell ref="A11:V11"/>
    <mergeCell ref="B14:R14"/>
    <mergeCell ref="U14:V14"/>
    <mergeCell ref="B15:R15"/>
    <mergeCell ref="U15:V15"/>
    <mergeCell ref="A4:B4"/>
    <mergeCell ref="A5:B5"/>
    <mergeCell ref="A2:K3"/>
    <mergeCell ref="A8:V9"/>
    <mergeCell ref="B16:R16"/>
    <mergeCell ref="U16:V16"/>
    <mergeCell ref="B17:R17"/>
    <mergeCell ref="U17:V17"/>
    <mergeCell ref="B18:R18"/>
    <mergeCell ref="U18:V18"/>
    <mergeCell ref="B19:R19"/>
    <mergeCell ref="U19:V19"/>
    <mergeCell ref="B20:R20"/>
    <mergeCell ref="U20:V20"/>
    <mergeCell ref="B21:R21"/>
    <mergeCell ref="U21:V21"/>
    <mergeCell ref="B22:R22"/>
    <mergeCell ref="U22:V22"/>
    <mergeCell ref="B23:R23"/>
    <mergeCell ref="U23:V23"/>
    <mergeCell ref="B24:R24"/>
    <mergeCell ref="U24:V24"/>
    <mergeCell ref="A25:T25"/>
    <mergeCell ref="U25:V25"/>
    <mergeCell ref="U26:V26"/>
    <mergeCell ref="U27:V27"/>
    <mergeCell ref="L28:M28"/>
    <mergeCell ref="U28:V28"/>
    <mergeCell ref="Q27:T27"/>
    <mergeCell ref="L29:M29"/>
    <mergeCell ref="L27:M27"/>
    <mergeCell ref="Q29:T29"/>
    <mergeCell ref="A26:T26"/>
    <mergeCell ref="C29:K29"/>
  </mergeCells>
  <printOptions/>
  <pageMargins left="0.59" right="0.48" top="0.62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workbookViewId="0" topLeftCell="A1">
      <selection activeCell="B13" sqref="B13:D13"/>
    </sheetView>
  </sheetViews>
  <sheetFormatPr defaultColWidth="9.140625" defaultRowHeight="12.75"/>
  <cols>
    <col min="1" max="1" width="4.421875" style="0" customWidth="1"/>
    <col min="4" max="4" width="13.140625" style="0" customWidth="1"/>
    <col min="5" max="6" width="7.8515625" style="0" customWidth="1"/>
    <col min="7" max="7" width="8.00390625" style="0" customWidth="1"/>
    <col min="8" max="8" width="7.00390625" style="0" customWidth="1"/>
    <col min="9" max="9" width="6.7109375" style="0" customWidth="1"/>
    <col min="10" max="10" width="8.28125" style="0" customWidth="1"/>
    <col min="11" max="12" width="7.28125" style="0" customWidth="1"/>
    <col min="13" max="13" width="7.57421875" style="0" customWidth="1"/>
    <col min="14" max="14" width="7.8515625" style="0" customWidth="1"/>
    <col min="15" max="15" width="9.7109375" style="0" customWidth="1"/>
    <col min="16" max="16" width="7.28125" style="0" customWidth="1"/>
    <col min="17" max="17" width="6.7109375" style="0" customWidth="1"/>
  </cols>
  <sheetData>
    <row r="1" spans="1:17" ht="12.75">
      <c r="A1" s="243"/>
      <c r="B1" s="243"/>
      <c r="C1" s="243"/>
      <c r="D1" s="243"/>
      <c r="E1" s="243"/>
      <c r="L1" s="25" t="s">
        <v>119</v>
      </c>
      <c r="M1" s="24"/>
      <c r="N1" s="24"/>
      <c r="O1" s="24"/>
      <c r="P1" s="24"/>
      <c r="Q1" s="24"/>
    </row>
    <row r="2" spans="12:17" ht="12.75">
      <c r="L2" s="25" t="s">
        <v>104</v>
      </c>
      <c r="M2" s="24"/>
      <c r="N2" s="24"/>
      <c r="O2" s="24"/>
      <c r="P2" s="24"/>
      <c r="Q2" s="24"/>
    </row>
    <row r="3" spans="1:17" ht="12.75">
      <c r="A3" s="178" t="s">
        <v>12</v>
      </c>
      <c r="B3" s="178"/>
      <c r="C3" s="178"/>
      <c r="D3" s="178"/>
      <c r="L3" s="25" t="s">
        <v>105</v>
      </c>
      <c r="M3" s="24"/>
      <c r="N3" s="24"/>
      <c r="O3" s="24"/>
      <c r="P3" s="24"/>
      <c r="Q3" s="24"/>
    </row>
    <row r="4" spans="1:17" ht="12.75">
      <c r="A4" s="178" t="s">
        <v>13</v>
      </c>
      <c r="B4" s="178"/>
      <c r="D4" s="128"/>
      <c r="L4" s="25" t="s">
        <v>120</v>
      </c>
      <c r="M4" s="24"/>
      <c r="N4" s="24"/>
      <c r="O4" s="24"/>
      <c r="P4" s="24"/>
      <c r="Q4" s="24"/>
    </row>
    <row r="5" spans="1:17" ht="22.5">
      <c r="A5" s="241" t="s">
        <v>125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20.25">
      <c r="A6" s="242" t="str">
        <f>мо2!A8</f>
        <v>за травень 2013 року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32.25" customHeight="1">
      <c r="A7" s="239" t="s">
        <v>126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ht="12.75">
      <c r="Q8" s="9" t="s">
        <v>19</v>
      </c>
    </row>
    <row r="9" spans="1:17" s="64" customFormat="1" ht="12.75">
      <c r="A9" s="240" t="s">
        <v>22</v>
      </c>
      <c r="B9" s="240" t="s">
        <v>113</v>
      </c>
      <c r="C9" s="240"/>
      <c r="D9" s="240"/>
      <c r="E9" s="240" t="s">
        <v>117</v>
      </c>
      <c r="F9" s="240"/>
      <c r="G9" s="240"/>
      <c r="H9" s="240"/>
      <c r="I9" s="240" t="s">
        <v>116</v>
      </c>
      <c r="J9" s="240"/>
      <c r="K9" s="240"/>
      <c r="L9" s="240"/>
      <c r="M9" s="240"/>
      <c r="N9" s="240"/>
      <c r="O9" s="240" t="s">
        <v>128</v>
      </c>
      <c r="P9" s="240"/>
      <c r="Q9" s="240"/>
    </row>
    <row r="10" spans="1:17" s="64" customFormat="1" ht="27.75" customHeight="1">
      <c r="A10" s="240"/>
      <c r="B10" s="240"/>
      <c r="C10" s="240"/>
      <c r="D10" s="240"/>
      <c r="E10" s="240"/>
      <c r="F10" s="240"/>
      <c r="G10" s="240"/>
      <c r="H10" s="240"/>
      <c r="I10" s="240">
        <v>801</v>
      </c>
      <c r="J10" s="240"/>
      <c r="K10" s="240" t="s">
        <v>115</v>
      </c>
      <c r="L10" s="240"/>
      <c r="M10" s="240" t="s">
        <v>129</v>
      </c>
      <c r="N10" s="240"/>
      <c r="O10" s="240"/>
      <c r="P10" s="240"/>
      <c r="Q10" s="240"/>
    </row>
    <row r="11" spans="1:17" s="64" customFormat="1" ht="26.25" customHeight="1">
      <c r="A11" s="240"/>
      <c r="B11" s="240"/>
      <c r="C11" s="240"/>
      <c r="D11" s="240"/>
      <c r="E11" s="63">
        <v>234</v>
      </c>
      <c r="F11" s="63">
        <v>204</v>
      </c>
      <c r="G11" s="63">
        <v>331</v>
      </c>
      <c r="H11" s="63" t="s">
        <v>115</v>
      </c>
      <c r="I11" s="63" t="s">
        <v>66</v>
      </c>
      <c r="J11" s="63" t="s">
        <v>127</v>
      </c>
      <c r="K11" s="63" t="s">
        <v>66</v>
      </c>
      <c r="L11" s="63" t="s">
        <v>127</v>
      </c>
      <c r="M11" s="63" t="s">
        <v>66</v>
      </c>
      <c r="N11" s="63" t="s">
        <v>127</v>
      </c>
      <c r="O11" s="130" t="s">
        <v>208</v>
      </c>
      <c r="P11" s="63"/>
      <c r="Q11" s="63"/>
    </row>
    <row r="12" spans="1:17" s="73" customFormat="1" ht="12.75" customHeight="1">
      <c r="A12" s="66">
        <v>1</v>
      </c>
      <c r="B12" s="229">
        <v>2</v>
      </c>
      <c r="C12" s="230"/>
      <c r="D12" s="231"/>
      <c r="E12" s="66">
        <v>3</v>
      </c>
      <c r="F12" s="66">
        <v>4</v>
      </c>
      <c r="G12" s="66">
        <v>5</v>
      </c>
      <c r="H12" s="66">
        <v>6</v>
      </c>
      <c r="I12" s="66">
        <v>7</v>
      </c>
      <c r="J12" s="66">
        <v>8</v>
      </c>
      <c r="K12" s="66">
        <v>9</v>
      </c>
      <c r="L12" s="66">
        <v>10</v>
      </c>
      <c r="M12" s="66">
        <v>11</v>
      </c>
      <c r="N12" s="66">
        <v>12</v>
      </c>
      <c r="O12" s="66">
        <v>13</v>
      </c>
      <c r="P12" s="66">
        <v>14</v>
      </c>
      <c r="Q12" s="66">
        <v>15</v>
      </c>
    </row>
    <row r="13" spans="1:17" ht="29.25" customHeight="1">
      <c r="A13" s="30" t="s">
        <v>7</v>
      </c>
      <c r="B13" s="179"/>
      <c r="C13" s="180"/>
      <c r="D13" s="228"/>
      <c r="E13" s="69">
        <v>488.91</v>
      </c>
      <c r="F13" s="30" t="str">
        <f>"-"</f>
        <v>-</v>
      </c>
      <c r="G13" s="69" t="s">
        <v>112</v>
      </c>
      <c r="H13" s="30" t="str">
        <f aca="true" t="shared" si="0" ref="E13:Q19">"-"</f>
        <v>-</v>
      </c>
      <c r="I13" s="30">
        <v>2210</v>
      </c>
      <c r="J13" s="69">
        <f>E13</f>
        <v>488.91</v>
      </c>
      <c r="K13" s="30" t="str">
        <f t="shared" si="0"/>
        <v>-</v>
      </c>
      <c r="L13" s="30" t="str">
        <f t="shared" si="0"/>
        <v>-</v>
      </c>
      <c r="M13" s="30">
        <v>2210</v>
      </c>
      <c r="N13" s="69">
        <f>J13</f>
        <v>488.91</v>
      </c>
      <c r="O13" s="69">
        <v>711.57</v>
      </c>
      <c r="P13" s="30" t="s">
        <v>112</v>
      </c>
      <c r="Q13" s="30" t="str">
        <f t="shared" si="0"/>
        <v>-</v>
      </c>
    </row>
    <row r="14" spans="1:17" ht="27.75" customHeight="1">
      <c r="A14" s="30"/>
      <c r="B14" s="179"/>
      <c r="C14" s="180"/>
      <c r="D14" s="228"/>
      <c r="E14" s="69" t="s">
        <v>112</v>
      </c>
      <c r="F14" s="30" t="str">
        <f>"-"</f>
        <v>-</v>
      </c>
      <c r="G14" s="69" t="s">
        <v>112</v>
      </c>
      <c r="H14" s="30" t="str">
        <f t="shared" si="0"/>
        <v>-</v>
      </c>
      <c r="I14" s="30" t="s">
        <v>112</v>
      </c>
      <c r="J14" s="69" t="s">
        <v>112</v>
      </c>
      <c r="K14" s="30" t="str">
        <f t="shared" si="0"/>
        <v>-</v>
      </c>
      <c r="L14" s="30" t="str">
        <f t="shared" si="0"/>
        <v>-</v>
      </c>
      <c r="M14" s="30" t="s">
        <v>112</v>
      </c>
      <c r="N14" s="69" t="s">
        <v>112</v>
      </c>
      <c r="O14" s="69" t="s">
        <v>112</v>
      </c>
      <c r="P14" s="30" t="str">
        <f t="shared" si="0"/>
        <v>-</v>
      </c>
      <c r="Q14" s="30" t="str">
        <f t="shared" si="0"/>
        <v>-</v>
      </c>
    </row>
    <row r="15" spans="1:17" ht="29.25" customHeight="1">
      <c r="A15" s="30"/>
      <c r="B15" s="179"/>
      <c r="C15" s="180"/>
      <c r="D15" s="228"/>
      <c r="E15" s="69" t="s">
        <v>112</v>
      </c>
      <c r="F15" s="30" t="str">
        <f t="shared" si="0"/>
        <v>-</v>
      </c>
      <c r="G15" s="30" t="str">
        <f t="shared" si="0"/>
        <v>-</v>
      </c>
      <c r="H15" s="30" t="str">
        <f t="shared" si="0"/>
        <v>-</v>
      </c>
      <c r="I15" s="30" t="s">
        <v>112</v>
      </c>
      <c r="J15" s="69" t="s">
        <v>112</v>
      </c>
      <c r="K15" s="30" t="str">
        <f t="shared" si="0"/>
        <v>-</v>
      </c>
      <c r="L15" s="30" t="str">
        <f t="shared" si="0"/>
        <v>-</v>
      </c>
      <c r="M15" s="30" t="s">
        <v>112</v>
      </c>
      <c r="N15" s="69" t="s">
        <v>112</v>
      </c>
      <c r="O15" s="30" t="str">
        <f t="shared" si="0"/>
        <v>-</v>
      </c>
      <c r="P15" s="30" t="str">
        <f t="shared" si="0"/>
        <v>-</v>
      </c>
      <c r="Q15" s="30" t="str">
        <f t="shared" si="0"/>
        <v>-</v>
      </c>
    </row>
    <row r="16" spans="1:17" ht="32.25" customHeight="1">
      <c r="A16" s="30"/>
      <c r="B16" s="179"/>
      <c r="C16" s="180"/>
      <c r="D16" s="228"/>
      <c r="E16" s="69" t="s">
        <v>112</v>
      </c>
      <c r="F16" s="30" t="str">
        <f t="shared" si="0"/>
        <v>-</v>
      </c>
      <c r="G16" s="30" t="str">
        <f t="shared" si="0"/>
        <v>-</v>
      </c>
      <c r="H16" s="30" t="str">
        <f t="shared" si="0"/>
        <v>-</v>
      </c>
      <c r="I16" s="30" t="s">
        <v>112</v>
      </c>
      <c r="J16" s="69" t="s">
        <v>112</v>
      </c>
      <c r="K16" s="30" t="str">
        <f t="shared" si="0"/>
        <v>-</v>
      </c>
      <c r="L16" s="30" t="str">
        <f t="shared" si="0"/>
        <v>-</v>
      </c>
      <c r="M16" s="30" t="s">
        <v>112</v>
      </c>
      <c r="N16" s="69" t="s">
        <v>112</v>
      </c>
      <c r="O16" s="30" t="str">
        <f t="shared" si="0"/>
        <v>-</v>
      </c>
      <c r="P16" s="30" t="str">
        <f t="shared" si="0"/>
        <v>-</v>
      </c>
      <c r="Q16" s="30" t="str">
        <f t="shared" si="0"/>
        <v>-</v>
      </c>
    </row>
    <row r="17" spans="1:17" ht="21.75" customHeight="1">
      <c r="A17" s="30"/>
      <c r="B17" s="179"/>
      <c r="C17" s="180"/>
      <c r="D17" s="228"/>
      <c r="E17" s="30" t="str">
        <f t="shared" si="0"/>
        <v>-</v>
      </c>
      <c r="F17" s="30" t="str">
        <f t="shared" si="0"/>
        <v>-</v>
      </c>
      <c r="G17" s="30" t="str">
        <f t="shared" si="0"/>
        <v>-</v>
      </c>
      <c r="H17" s="30" t="str">
        <f t="shared" si="0"/>
        <v>-</v>
      </c>
      <c r="I17" s="30" t="str">
        <f t="shared" si="0"/>
        <v>-</v>
      </c>
      <c r="J17" s="30" t="str">
        <f t="shared" si="0"/>
        <v>-</v>
      </c>
      <c r="K17" s="30" t="str">
        <f t="shared" si="0"/>
        <v>-</v>
      </c>
      <c r="L17" s="30" t="str">
        <f t="shared" si="0"/>
        <v>-</v>
      </c>
      <c r="M17" s="30" t="str">
        <f t="shared" si="0"/>
        <v>-</v>
      </c>
      <c r="N17" s="30" t="str">
        <f t="shared" si="0"/>
        <v>-</v>
      </c>
      <c r="O17" s="30" t="str">
        <f t="shared" si="0"/>
        <v>-</v>
      </c>
      <c r="P17" s="30" t="str">
        <f t="shared" si="0"/>
        <v>-</v>
      </c>
      <c r="Q17" s="30" t="str">
        <f t="shared" si="0"/>
        <v>-</v>
      </c>
    </row>
    <row r="18" spans="1:17" ht="21.75" customHeight="1">
      <c r="A18" s="30"/>
      <c r="B18" s="179"/>
      <c r="C18" s="180"/>
      <c r="D18" s="228"/>
      <c r="E18" s="30" t="str">
        <f t="shared" si="0"/>
        <v>-</v>
      </c>
      <c r="F18" s="30" t="str">
        <f t="shared" si="0"/>
        <v>-</v>
      </c>
      <c r="G18" s="30" t="str">
        <f t="shared" si="0"/>
        <v>-</v>
      </c>
      <c r="H18" s="30" t="str">
        <f t="shared" si="0"/>
        <v>-</v>
      </c>
      <c r="I18" s="30" t="str">
        <f t="shared" si="0"/>
        <v>-</v>
      </c>
      <c r="J18" s="30" t="str">
        <f t="shared" si="0"/>
        <v>-</v>
      </c>
      <c r="K18" s="30" t="str">
        <f t="shared" si="0"/>
        <v>-</v>
      </c>
      <c r="L18" s="30" t="str">
        <f t="shared" si="0"/>
        <v>-</v>
      </c>
      <c r="M18" s="30" t="str">
        <f t="shared" si="0"/>
        <v>-</v>
      </c>
      <c r="N18" s="30" t="str">
        <f t="shared" si="0"/>
        <v>-</v>
      </c>
      <c r="O18" s="30" t="str">
        <f t="shared" si="0"/>
        <v>-</v>
      </c>
      <c r="P18" s="30" t="str">
        <f t="shared" si="0"/>
        <v>-</v>
      </c>
      <c r="Q18" s="30" t="str">
        <f t="shared" si="0"/>
        <v>-</v>
      </c>
    </row>
    <row r="19" spans="1:17" ht="21.75" customHeight="1">
      <c r="A19" s="30"/>
      <c r="B19" s="179"/>
      <c r="C19" s="180"/>
      <c r="D19" s="228"/>
      <c r="E19" s="30" t="str">
        <f t="shared" si="0"/>
        <v>-</v>
      </c>
      <c r="F19" s="30" t="str">
        <f t="shared" si="0"/>
        <v>-</v>
      </c>
      <c r="G19" s="30" t="str">
        <f t="shared" si="0"/>
        <v>-</v>
      </c>
      <c r="H19" s="30" t="str">
        <f t="shared" si="0"/>
        <v>-</v>
      </c>
      <c r="I19" s="30" t="str">
        <f t="shared" si="0"/>
        <v>-</v>
      </c>
      <c r="J19" s="30" t="str">
        <f t="shared" si="0"/>
        <v>-</v>
      </c>
      <c r="K19" s="30" t="str">
        <f t="shared" si="0"/>
        <v>-</v>
      </c>
      <c r="L19" s="30" t="str">
        <f t="shared" si="0"/>
        <v>-</v>
      </c>
      <c r="M19" s="30" t="str">
        <f t="shared" si="0"/>
        <v>-</v>
      </c>
      <c r="N19" s="30" t="str">
        <f t="shared" si="0"/>
        <v>-</v>
      </c>
      <c r="O19" s="30" t="str">
        <f t="shared" si="0"/>
        <v>-</v>
      </c>
      <c r="P19" s="30" t="str">
        <f t="shared" si="0"/>
        <v>-</v>
      </c>
      <c r="Q19" s="30" t="str">
        <f t="shared" si="0"/>
        <v>-</v>
      </c>
    </row>
    <row r="20" spans="1:17" s="18" customFormat="1" ht="26.25" customHeight="1">
      <c r="A20" s="236" t="s">
        <v>8</v>
      </c>
      <c r="B20" s="237"/>
      <c r="C20" s="237"/>
      <c r="D20" s="238"/>
      <c r="E20" s="94">
        <f>SUM(E13:E19)</f>
        <v>488.91</v>
      </c>
      <c r="F20" s="63">
        <f aca="true" t="shared" si="1" ref="F20:Q20">SUM(F13:F19)</f>
        <v>0</v>
      </c>
      <c r="G20" s="94">
        <f t="shared" si="1"/>
        <v>0</v>
      </c>
      <c r="H20" s="63">
        <f t="shared" si="1"/>
        <v>0</v>
      </c>
      <c r="I20" s="63" t="s">
        <v>81</v>
      </c>
      <c r="J20" s="94">
        <f t="shared" si="1"/>
        <v>488.91</v>
      </c>
      <c r="K20" s="63">
        <f t="shared" si="1"/>
        <v>0</v>
      </c>
      <c r="L20" s="63">
        <f t="shared" si="1"/>
        <v>0</v>
      </c>
      <c r="M20" s="63" t="s">
        <v>81</v>
      </c>
      <c r="N20" s="94">
        <f t="shared" si="1"/>
        <v>488.91</v>
      </c>
      <c r="O20" s="94">
        <f t="shared" si="1"/>
        <v>711.57</v>
      </c>
      <c r="P20" s="63">
        <f t="shared" si="1"/>
        <v>0</v>
      </c>
      <c r="Q20" s="63">
        <f t="shared" si="1"/>
        <v>0</v>
      </c>
    </row>
    <row r="21" spans="8:17" ht="12.75">
      <c r="H21" s="192" t="s">
        <v>38</v>
      </c>
      <c r="I21" s="192"/>
      <c r="J21" s="192"/>
      <c r="K21" s="192"/>
      <c r="L21" s="192"/>
      <c r="M21" s="192"/>
      <c r="N21" s="192"/>
      <c r="P21" s="193">
        <f>N20</f>
        <v>488.91</v>
      </c>
      <c r="Q21" s="193"/>
    </row>
    <row r="23" spans="1:24" ht="22.5" customHeight="1">
      <c r="A23" s="232" t="s">
        <v>10</v>
      </c>
      <c r="B23" s="232"/>
      <c r="C23" s="232"/>
      <c r="D23" s="232"/>
      <c r="E23" s="234" t="s">
        <v>39</v>
      </c>
      <c r="F23" s="234"/>
      <c r="G23" s="234"/>
      <c r="H23" s="22"/>
      <c r="I23" s="20"/>
      <c r="J23" s="20"/>
      <c r="K23" s="20"/>
      <c r="L23" s="7"/>
      <c r="M23" s="234"/>
      <c r="N23" s="234"/>
      <c r="O23" s="234"/>
      <c r="P23" s="234"/>
      <c r="Q23" s="7"/>
      <c r="R23" s="7"/>
      <c r="S23" s="7"/>
      <c r="T23" s="7"/>
      <c r="U23" s="7"/>
      <c r="V23" s="7"/>
      <c r="W23" s="7"/>
      <c r="X23" s="7"/>
    </row>
    <row r="24" spans="1:24" ht="22.5" customHeight="1">
      <c r="A24" s="232" t="s">
        <v>11</v>
      </c>
      <c r="B24" s="232"/>
      <c r="C24" s="232"/>
      <c r="D24" s="232"/>
      <c r="E24" s="233"/>
      <c r="F24" s="233"/>
      <c r="G24" s="233"/>
      <c r="H24" s="22"/>
      <c r="I24" s="20"/>
      <c r="J24" s="20"/>
      <c r="K24" s="20"/>
      <c r="L24" s="7"/>
      <c r="M24" s="233"/>
      <c r="N24" s="233"/>
      <c r="O24" s="233"/>
      <c r="P24" s="233"/>
      <c r="Q24" s="7"/>
      <c r="R24" s="7"/>
      <c r="S24" s="7"/>
      <c r="T24" s="7"/>
      <c r="U24" s="7"/>
      <c r="V24" s="7"/>
      <c r="W24" s="7"/>
      <c r="X24" s="7"/>
    </row>
    <row r="25" spans="1:24" ht="22.5" customHeight="1">
      <c r="A25" s="232" t="s">
        <v>41</v>
      </c>
      <c r="B25" s="232"/>
      <c r="C25" s="232"/>
      <c r="D25" s="232"/>
      <c r="E25" s="233"/>
      <c r="F25" s="233"/>
      <c r="G25" s="233"/>
      <c r="H25" s="22"/>
      <c r="I25" s="234"/>
      <c r="J25" s="234"/>
      <c r="K25" s="234"/>
      <c r="L25" s="7"/>
      <c r="M25" s="235" t="str">
        <f>мо2!K48</f>
        <v>31 травня 2013 року</v>
      </c>
      <c r="N25" s="235"/>
      <c r="O25" s="235"/>
      <c r="P25" s="235"/>
      <c r="Q25" s="7"/>
      <c r="R25" s="7"/>
      <c r="S25" s="7"/>
      <c r="T25" s="7"/>
      <c r="U25" s="7"/>
      <c r="V25" s="7"/>
      <c r="W25" s="7"/>
      <c r="X25" s="7"/>
    </row>
  </sheetData>
  <mergeCells count="35">
    <mergeCell ref="A4:B4"/>
    <mergeCell ref="A5:Q5"/>
    <mergeCell ref="A6:Q6"/>
    <mergeCell ref="A1:E1"/>
    <mergeCell ref="A3:D3"/>
    <mergeCell ref="A7:Q7"/>
    <mergeCell ref="A9:A11"/>
    <mergeCell ref="B9:D11"/>
    <mergeCell ref="E9:H10"/>
    <mergeCell ref="I10:J10"/>
    <mergeCell ref="K10:L10"/>
    <mergeCell ref="M10:N10"/>
    <mergeCell ref="I9:N9"/>
    <mergeCell ref="O9:Q10"/>
    <mergeCell ref="A20:D20"/>
    <mergeCell ref="H21:N21"/>
    <mergeCell ref="P21:Q21"/>
    <mergeCell ref="A23:D23"/>
    <mergeCell ref="E23:G23"/>
    <mergeCell ref="M23:P23"/>
    <mergeCell ref="A24:D24"/>
    <mergeCell ref="E24:G24"/>
    <mergeCell ref="M24:P24"/>
    <mergeCell ref="A25:D25"/>
    <mergeCell ref="E25:G25"/>
    <mergeCell ref="I25:K25"/>
    <mergeCell ref="M25:P25"/>
    <mergeCell ref="B12:D12"/>
    <mergeCell ref="B13:D13"/>
    <mergeCell ref="B14:D14"/>
    <mergeCell ref="B15:D15"/>
    <mergeCell ref="B16:D16"/>
    <mergeCell ref="B17:D17"/>
    <mergeCell ref="B18:D18"/>
    <mergeCell ref="B19:D19"/>
  </mergeCells>
  <printOptions/>
  <pageMargins left="1.04" right="0.24" top="0.68" bottom="0.48" header="0.68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115" zoomScaleSheetLayoutView="115" workbookViewId="0" topLeftCell="B1">
      <selection activeCell="I29" sqref="I29:K29"/>
    </sheetView>
  </sheetViews>
  <sheetFormatPr defaultColWidth="9.140625" defaultRowHeight="12.75"/>
  <cols>
    <col min="1" max="1" width="3.57421875" style="0" hidden="1" customWidth="1"/>
    <col min="2" max="2" width="11.00390625" style="0" customWidth="1"/>
    <col min="3" max="3" width="10.421875" style="0" customWidth="1"/>
    <col min="4" max="5" width="17.00390625" style="0" customWidth="1"/>
    <col min="6" max="7" width="7.28125" style="0" customWidth="1"/>
    <col min="8" max="9" width="7.140625" style="0" customWidth="1"/>
    <col min="10" max="10" width="5.8515625" style="0" customWidth="1"/>
    <col min="11" max="11" width="7.00390625" style="0" customWidth="1"/>
    <col min="12" max="13" width="7.421875" style="0" customWidth="1"/>
    <col min="14" max="14" width="7.28125" style="0" customWidth="1"/>
    <col min="15" max="15" width="7.421875" style="0" customWidth="1"/>
    <col min="16" max="16" width="9.140625" style="0" hidden="1" customWidth="1"/>
    <col min="17" max="17" width="10.00390625" style="0" customWidth="1"/>
  </cols>
  <sheetData>
    <row r="1" spans="1:17" ht="12.75">
      <c r="A1" s="253"/>
      <c r="B1" s="253"/>
      <c r="C1" s="253"/>
      <c r="D1" s="253"/>
      <c r="E1" s="253"/>
      <c r="K1" s="178" t="s">
        <v>119</v>
      </c>
      <c r="L1" s="178"/>
      <c r="M1" s="178"/>
      <c r="N1" s="178"/>
      <c r="O1" s="178"/>
      <c r="P1" s="178"/>
      <c r="Q1" s="178"/>
    </row>
    <row r="2" spans="11:17" ht="12.75">
      <c r="K2" s="178" t="s">
        <v>104</v>
      </c>
      <c r="L2" s="178"/>
      <c r="M2" s="178"/>
      <c r="N2" s="178"/>
      <c r="O2" s="178"/>
      <c r="P2" s="178"/>
      <c r="Q2" s="178"/>
    </row>
    <row r="3" spans="1:17" ht="12.75">
      <c r="A3" s="178" t="s">
        <v>12</v>
      </c>
      <c r="B3" s="178"/>
      <c r="C3" s="178"/>
      <c r="D3" s="178"/>
      <c r="K3" s="178" t="s">
        <v>105</v>
      </c>
      <c r="L3" s="178"/>
      <c r="M3" s="178"/>
      <c r="N3" s="178"/>
      <c r="O3" s="178"/>
      <c r="P3" s="178"/>
      <c r="Q3" s="178"/>
    </row>
    <row r="4" spans="1:17" ht="12.75">
      <c r="A4" s="178" t="s">
        <v>13</v>
      </c>
      <c r="B4" s="178"/>
      <c r="D4" s="128"/>
      <c r="K4" s="178" t="s">
        <v>120</v>
      </c>
      <c r="L4" s="178"/>
      <c r="M4" s="178"/>
      <c r="N4" s="178"/>
      <c r="O4" s="178"/>
      <c r="P4" s="178"/>
      <c r="Q4" s="178"/>
    </row>
    <row r="5" spans="1:17" ht="22.5">
      <c r="A5" s="241" t="s">
        <v>123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20.25">
      <c r="A6" s="242" t="str">
        <f>мо2!A8</f>
        <v>за травень 2013 року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15.75">
      <c r="A7" s="239" t="s">
        <v>124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ht="12.75">
      <c r="Q8" s="9" t="s">
        <v>19</v>
      </c>
    </row>
    <row r="9" spans="1:17" s="28" customFormat="1" ht="21" customHeight="1">
      <c r="A9" s="240" t="s">
        <v>86</v>
      </c>
      <c r="B9" s="240" t="s">
        <v>73</v>
      </c>
      <c r="C9" s="240" t="s">
        <v>68</v>
      </c>
      <c r="D9" s="240" t="s">
        <v>113</v>
      </c>
      <c r="E9" s="240" t="s">
        <v>114</v>
      </c>
      <c r="F9" s="240" t="s">
        <v>116</v>
      </c>
      <c r="G9" s="240"/>
      <c r="H9" s="240"/>
      <c r="I9" s="240"/>
      <c r="J9" s="240"/>
      <c r="K9" s="240" t="s">
        <v>117</v>
      </c>
      <c r="L9" s="240"/>
      <c r="M9" s="240"/>
      <c r="N9" s="240"/>
      <c r="O9" s="240"/>
      <c r="P9" s="240"/>
      <c r="Q9" s="240" t="s">
        <v>5</v>
      </c>
    </row>
    <row r="10" spans="1:17" s="28" customFormat="1" ht="22.5" customHeight="1">
      <c r="A10" s="240"/>
      <c r="B10" s="240"/>
      <c r="C10" s="240"/>
      <c r="D10" s="240"/>
      <c r="E10" s="240"/>
      <c r="F10" s="63">
        <v>801</v>
      </c>
      <c r="G10" s="63">
        <v>401</v>
      </c>
      <c r="H10" s="63">
        <v>113</v>
      </c>
      <c r="I10" s="63">
        <v>112</v>
      </c>
      <c r="J10" s="63" t="s">
        <v>115</v>
      </c>
      <c r="K10" s="63">
        <v>675</v>
      </c>
      <c r="L10" s="63">
        <v>401</v>
      </c>
      <c r="M10" s="63">
        <v>132</v>
      </c>
      <c r="N10" s="63">
        <v>109</v>
      </c>
      <c r="O10" s="63" t="s">
        <v>115</v>
      </c>
      <c r="P10" s="63"/>
      <c r="Q10" s="240"/>
    </row>
    <row r="11" spans="1:17" s="72" customFormat="1" ht="14.25" customHeigh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  <c r="M11" s="71">
        <v>13</v>
      </c>
      <c r="N11" s="71">
        <v>14</v>
      </c>
      <c r="O11" s="71">
        <v>15</v>
      </c>
      <c r="P11" s="71"/>
      <c r="Q11" s="71">
        <v>16</v>
      </c>
    </row>
    <row r="12" spans="1:17" ht="12.75">
      <c r="A12" s="30"/>
      <c r="B12" s="30"/>
      <c r="C12" s="30"/>
      <c r="D12" s="30"/>
      <c r="E12" s="30"/>
      <c r="F12" s="30" t="str">
        <f aca="true" t="shared" si="0" ref="F12:Q12">"-"</f>
        <v>-</v>
      </c>
      <c r="G12" s="30" t="str">
        <f t="shared" si="0"/>
        <v>-</v>
      </c>
      <c r="H12" s="30" t="str">
        <f t="shared" si="0"/>
        <v>-</v>
      </c>
      <c r="I12" s="30" t="str">
        <f t="shared" si="0"/>
        <v>-</v>
      </c>
      <c r="J12" s="30" t="str">
        <f t="shared" si="0"/>
        <v>-</v>
      </c>
      <c r="K12" s="30" t="str">
        <f t="shared" si="0"/>
        <v>-</v>
      </c>
      <c r="L12" s="30" t="str">
        <f t="shared" si="0"/>
        <v>-</v>
      </c>
      <c r="M12" s="30" t="str">
        <f t="shared" si="0"/>
        <v>-</v>
      </c>
      <c r="N12" s="30" t="str">
        <f t="shared" si="0"/>
        <v>-</v>
      </c>
      <c r="O12" s="30" t="str">
        <f t="shared" si="0"/>
        <v>-</v>
      </c>
      <c r="P12" s="30" t="str">
        <f t="shared" si="0"/>
        <v>-</v>
      </c>
      <c r="Q12" s="30" t="str">
        <f t="shared" si="0"/>
        <v>-</v>
      </c>
    </row>
    <row r="13" spans="1:17" ht="19.5" customHeight="1">
      <c r="A13" s="244">
        <v>1</v>
      </c>
      <c r="B13" s="248"/>
      <c r="C13" s="244"/>
      <c r="D13" s="244"/>
      <c r="E13" s="244"/>
      <c r="F13" s="30" t="str">
        <f>"-"</f>
        <v>-</v>
      </c>
      <c r="G13" s="30" t="str">
        <f>"-"</f>
        <v>-</v>
      </c>
      <c r="H13" s="69">
        <v>0</v>
      </c>
      <c r="I13" s="30" t="str">
        <f>"-"</f>
        <v>-</v>
      </c>
      <c r="J13" s="30" t="str">
        <f>"-"</f>
        <v>-</v>
      </c>
      <c r="K13" s="69">
        <v>0</v>
      </c>
      <c r="L13" s="30" t="str">
        <f>"-"</f>
        <v>-</v>
      </c>
      <c r="M13" s="30" t="str">
        <f>"-"</f>
        <v>-</v>
      </c>
      <c r="N13" s="30" t="str">
        <f>"-"</f>
        <v>-</v>
      </c>
      <c r="O13" s="30" t="str">
        <f>"-"</f>
        <v>-</v>
      </c>
      <c r="P13" s="30"/>
      <c r="Q13" s="69">
        <v>0</v>
      </c>
    </row>
    <row r="14" spans="1:17" ht="19.5" customHeight="1">
      <c r="A14" s="245"/>
      <c r="B14" s="250"/>
      <c r="C14" s="245"/>
      <c r="D14" s="245"/>
      <c r="E14" s="245"/>
      <c r="F14" s="69">
        <v>0</v>
      </c>
      <c r="G14" s="30" t="str">
        <f aca="true" t="shared" si="1" ref="F14:M23">"-"</f>
        <v>-</v>
      </c>
      <c r="H14" s="30" t="str">
        <f t="shared" si="1"/>
        <v>-</v>
      </c>
      <c r="I14" s="30" t="str">
        <f t="shared" si="1"/>
        <v>-</v>
      </c>
      <c r="J14" s="30" t="str">
        <f t="shared" si="1"/>
        <v>-</v>
      </c>
      <c r="K14" s="69" t="str">
        <f t="shared" si="1"/>
        <v>-</v>
      </c>
      <c r="L14" s="69">
        <v>0</v>
      </c>
      <c r="M14" s="69" t="str">
        <f aca="true" t="shared" si="2" ref="M14:O16">"-"</f>
        <v>-</v>
      </c>
      <c r="N14" s="69" t="str">
        <f t="shared" si="2"/>
        <v>-</v>
      </c>
      <c r="O14" s="69" t="str">
        <f t="shared" si="2"/>
        <v>-</v>
      </c>
      <c r="P14" s="69"/>
      <c r="Q14" s="69">
        <v>0</v>
      </c>
    </row>
    <row r="15" spans="1:17" ht="19.5" customHeight="1">
      <c r="A15" s="246" t="s">
        <v>144</v>
      </c>
      <c r="B15" s="248"/>
      <c r="C15" s="244"/>
      <c r="D15" s="244"/>
      <c r="E15" s="244"/>
      <c r="F15" s="30"/>
      <c r="G15" s="30" t="str">
        <f t="shared" si="1"/>
        <v>-</v>
      </c>
      <c r="H15" s="69">
        <v>0</v>
      </c>
      <c r="I15" s="30" t="str">
        <f t="shared" si="1"/>
        <v>-</v>
      </c>
      <c r="J15" s="30" t="str">
        <f t="shared" si="1"/>
        <v>-</v>
      </c>
      <c r="K15" s="69">
        <v>0</v>
      </c>
      <c r="L15" s="69" t="str">
        <f>"-"</f>
        <v>-</v>
      </c>
      <c r="M15" s="69" t="str">
        <f t="shared" si="2"/>
        <v>-</v>
      </c>
      <c r="N15" s="69" t="str">
        <f t="shared" si="2"/>
        <v>-</v>
      </c>
      <c r="O15" s="69" t="str">
        <f t="shared" si="2"/>
        <v>-</v>
      </c>
      <c r="P15" s="69"/>
      <c r="Q15" s="69">
        <f>SUM(K15:P15)</f>
        <v>0</v>
      </c>
    </row>
    <row r="16" spans="1:17" ht="19.5" customHeight="1">
      <c r="A16" s="247"/>
      <c r="B16" s="249"/>
      <c r="C16" s="245"/>
      <c r="D16" s="245"/>
      <c r="E16" s="245"/>
      <c r="F16" s="69">
        <v>0</v>
      </c>
      <c r="G16" s="30" t="str">
        <f t="shared" si="1"/>
        <v>-</v>
      </c>
      <c r="H16" s="30" t="str">
        <f t="shared" si="1"/>
        <v>-</v>
      </c>
      <c r="I16" s="30" t="str">
        <f t="shared" si="1"/>
        <v>-</v>
      </c>
      <c r="J16" s="30" t="str">
        <f t="shared" si="1"/>
        <v>-</v>
      </c>
      <c r="K16" s="69" t="str">
        <f t="shared" si="1"/>
        <v>-</v>
      </c>
      <c r="L16" s="69">
        <v>0</v>
      </c>
      <c r="M16" s="69" t="str">
        <f t="shared" si="2"/>
        <v>-</v>
      </c>
      <c r="N16" s="69" t="str">
        <f t="shared" si="2"/>
        <v>-</v>
      </c>
      <c r="O16" s="69" t="str">
        <f t="shared" si="2"/>
        <v>-</v>
      </c>
      <c r="P16" s="69"/>
      <c r="Q16" s="69">
        <f aca="true" t="shared" si="3" ref="Q16:Q23">SUM(K16:P16)</f>
        <v>0</v>
      </c>
    </row>
    <row r="17" spans="1:17" ht="12.75">
      <c r="A17" s="30">
        <v>3</v>
      </c>
      <c r="B17" s="91"/>
      <c r="C17" s="90"/>
      <c r="D17" s="30"/>
      <c r="E17" s="30"/>
      <c r="F17" s="30" t="str">
        <f t="shared" si="1"/>
        <v>-</v>
      </c>
      <c r="G17" s="69">
        <v>0</v>
      </c>
      <c r="H17" s="30" t="str">
        <f t="shared" si="1"/>
        <v>-</v>
      </c>
      <c r="I17" s="30" t="str">
        <f t="shared" si="1"/>
        <v>-</v>
      </c>
      <c r="J17" s="30" t="str">
        <f t="shared" si="1"/>
        <v>-</v>
      </c>
      <c r="K17" s="69" t="str">
        <f t="shared" si="1"/>
        <v>-</v>
      </c>
      <c r="L17" s="69" t="str">
        <f t="shared" si="1"/>
        <v>-</v>
      </c>
      <c r="M17" s="69">
        <v>0</v>
      </c>
      <c r="N17" s="69" t="str">
        <f aca="true" t="shared" si="4" ref="N17:O23">"-"</f>
        <v>-</v>
      </c>
      <c r="O17" s="69" t="str">
        <f t="shared" si="4"/>
        <v>-</v>
      </c>
      <c r="P17" s="69"/>
      <c r="Q17" s="69">
        <f t="shared" si="3"/>
        <v>0</v>
      </c>
    </row>
    <row r="18" spans="1:17" ht="19.5" customHeight="1">
      <c r="A18" s="30"/>
      <c r="B18" s="30"/>
      <c r="C18" s="30"/>
      <c r="D18" s="30"/>
      <c r="E18" s="30"/>
      <c r="F18" s="30" t="str">
        <f t="shared" si="1"/>
        <v>-</v>
      </c>
      <c r="G18" s="30" t="str">
        <f t="shared" si="1"/>
        <v>-</v>
      </c>
      <c r="H18" s="30" t="str">
        <f t="shared" si="1"/>
        <v>-</v>
      </c>
      <c r="I18" s="30" t="str">
        <f t="shared" si="1"/>
        <v>-</v>
      </c>
      <c r="J18" s="30" t="str">
        <f t="shared" si="1"/>
        <v>-</v>
      </c>
      <c r="K18" s="69" t="str">
        <f t="shared" si="1"/>
        <v>-</v>
      </c>
      <c r="L18" s="69" t="str">
        <f t="shared" si="1"/>
        <v>-</v>
      </c>
      <c r="M18" s="69" t="str">
        <f t="shared" si="1"/>
        <v>-</v>
      </c>
      <c r="N18" s="69" t="str">
        <f t="shared" si="4"/>
        <v>-</v>
      </c>
      <c r="O18" s="69" t="str">
        <f t="shared" si="4"/>
        <v>-</v>
      </c>
      <c r="P18" s="69"/>
      <c r="Q18" s="69">
        <f t="shared" si="3"/>
        <v>0</v>
      </c>
    </row>
    <row r="19" spans="1:17" ht="19.5" customHeight="1">
      <c r="A19" s="30"/>
      <c r="B19" s="30"/>
      <c r="C19" s="30"/>
      <c r="D19" s="30"/>
      <c r="E19" s="30"/>
      <c r="F19" s="30" t="str">
        <f t="shared" si="1"/>
        <v>-</v>
      </c>
      <c r="G19" s="30" t="str">
        <f t="shared" si="1"/>
        <v>-</v>
      </c>
      <c r="H19" s="30" t="str">
        <f t="shared" si="1"/>
        <v>-</v>
      </c>
      <c r="I19" s="30" t="str">
        <f t="shared" si="1"/>
        <v>-</v>
      </c>
      <c r="J19" s="30" t="str">
        <f t="shared" si="1"/>
        <v>-</v>
      </c>
      <c r="K19" s="69" t="str">
        <f t="shared" si="1"/>
        <v>-</v>
      </c>
      <c r="L19" s="69" t="str">
        <f t="shared" si="1"/>
        <v>-</v>
      </c>
      <c r="M19" s="69" t="str">
        <f t="shared" si="1"/>
        <v>-</v>
      </c>
      <c r="N19" s="69" t="str">
        <f t="shared" si="4"/>
        <v>-</v>
      </c>
      <c r="O19" s="69" t="str">
        <f t="shared" si="4"/>
        <v>-</v>
      </c>
      <c r="P19" s="69"/>
      <c r="Q19" s="69">
        <f t="shared" si="3"/>
        <v>0</v>
      </c>
    </row>
    <row r="20" spans="1:17" ht="19.5" customHeight="1">
      <c r="A20" s="30"/>
      <c r="B20" s="30"/>
      <c r="C20" s="30"/>
      <c r="D20" s="30"/>
      <c r="E20" s="30"/>
      <c r="F20" s="30" t="str">
        <f t="shared" si="1"/>
        <v>-</v>
      </c>
      <c r="G20" s="30" t="str">
        <f t="shared" si="1"/>
        <v>-</v>
      </c>
      <c r="H20" s="30" t="str">
        <f t="shared" si="1"/>
        <v>-</v>
      </c>
      <c r="I20" s="30" t="str">
        <f t="shared" si="1"/>
        <v>-</v>
      </c>
      <c r="J20" s="30" t="str">
        <f t="shared" si="1"/>
        <v>-</v>
      </c>
      <c r="K20" s="69" t="str">
        <f t="shared" si="1"/>
        <v>-</v>
      </c>
      <c r="L20" s="69" t="str">
        <f t="shared" si="1"/>
        <v>-</v>
      </c>
      <c r="M20" s="69" t="str">
        <f t="shared" si="1"/>
        <v>-</v>
      </c>
      <c r="N20" s="69" t="str">
        <f t="shared" si="4"/>
        <v>-</v>
      </c>
      <c r="O20" s="69" t="str">
        <f t="shared" si="4"/>
        <v>-</v>
      </c>
      <c r="P20" s="69"/>
      <c r="Q20" s="69">
        <f t="shared" si="3"/>
        <v>0</v>
      </c>
    </row>
    <row r="21" spans="1:17" ht="19.5" customHeight="1">
      <c r="A21" s="30"/>
      <c r="B21" s="30"/>
      <c r="C21" s="30"/>
      <c r="D21" s="30"/>
      <c r="E21" s="30"/>
      <c r="F21" s="30" t="str">
        <f t="shared" si="1"/>
        <v>-</v>
      </c>
      <c r="G21" s="30" t="str">
        <f t="shared" si="1"/>
        <v>-</v>
      </c>
      <c r="H21" s="30" t="str">
        <f t="shared" si="1"/>
        <v>-</v>
      </c>
      <c r="I21" s="30" t="str">
        <f t="shared" si="1"/>
        <v>-</v>
      </c>
      <c r="J21" s="30" t="str">
        <f t="shared" si="1"/>
        <v>-</v>
      </c>
      <c r="K21" s="69" t="str">
        <f t="shared" si="1"/>
        <v>-</v>
      </c>
      <c r="L21" s="69" t="str">
        <f t="shared" si="1"/>
        <v>-</v>
      </c>
      <c r="M21" s="69" t="str">
        <f t="shared" si="1"/>
        <v>-</v>
      </c>
      <c r="N21" s="69" t="str">
        <f t="shared" si="4"/>
        <v>-</v>
      </c>
      <c r="O21" s="69" t="str">
        <f t="shared" si="4"/>
        <v>-</v>
      </c>
      <c r="P21" s="69"/>
      <c r="Q21" s="69">
        <f t="shared" si="3"/>
        <v>0</v>
      </c>
    </row>
    <row r="22" spans="1:17" ht="19.5" customHeight="1">
      <c r="A22" s="30"/>
      <c r="B22" s="30"/>
      <c r="C22" s="30"/>
      <c r="D22" s="30"/>
      <c r="E22" s="30"/>
      <c r="F22" s="30" t="str">
        <f t="shared" si="1"/>
        <v>-</v>
      </c>
      <c r="G22" s="30" t="str">
        <f t="shared" si="1"/>
        <v>-</v>
      </c>
      <c r="H22" s="30" t="str">
        <f t="shared" si="1"/>
        <v>-</v>
      </c>
      <c r="I22" s="30" t="str">
        <f t="shared" si="1"/>
        <v>-</v>
      </c>
      <c r="J22" s="30" t="str">
        <f t="shared" si="1"/>
        <v>-</v>
      </c>
      <c r="K22" s="69" t="str">
        <f t="shared" si="1"/>
        <v>-</v>
      </c>
      <c r="L22" s="69" t="str">
        <f t="shared" si="1"/>
        <v>-</v>
      </c>
      <c r="M22" s="69" t="str">
        <f t="shared" si="1"/>
        <v>-</v>
      </c>
      <c r="N22" s="69" t="str">
        <f t="shared" si="4"/>
        <v>-</v>
      </c>
      <c r="O22" s="69" t="str">
        <f t="shared" si="4"/>
        <v>-</v>
      </c>
      <c r="P22" s="69"/>
      <c r="Q22" s="69">
        <f t="shared" si="3"/>
        <v>0</v>
      </c>
    </row>
    <row r="23" spans="1:17" ht="19.5" customHeight="1">
      <c r="A23" s="30"/>
      <c r="B23" s="30"/>
      <c r="C23" s="30"/>
      <c r="D23" s="30"/>
      <c r="E23" s="30"/>
      <c r="F23" s="30" t="str">
        <f t="shared" si="1"/>
        <v>-</v>
      </c>
      <c r="G23" s="30" t="str">
        <f t="shared" si="1"/>
        <v>-</v>
      </c>
      <c r="H23" s="30" t="str">
        <f t="shared" si="1"/>
        <v>-</v>
      </c>
      <c r="I23" s="30" t="str">
        <f t="shared" si="1"/>
        <v>-</v>
      </c>
      <c r="J23" s="30" t="str">
        <f t="shared" si="1"/>
        <v>-</v>
      </c>
      <c r="K23" s="69" t="str">
        <f t="shared" si="1"/>
        <v>-</v>
      </c>
      <c r="L23" s="69" t="str">
        <f t="shared" si="1"/>
        <v>-</v>
      </c>
      <c r="M23" s="69" t="str">
        <f t="shared" si="1"/>
        <v>-</v>
      </c>
      <c r="N23" s="69" t="str">
        <f t="shared" si="4"/>
        <v>-</v>
      </c>
      <c r="O23" s="69" t="str">
        <f t="shared" si="4"/>
        <v>-</v>
      </c>
      <c r="P23" s="69"/>
      <c r="Q23" s="69">
        <f t="shared" si="3"/>
        <v>0</v>
      </c>
    </row>
    <row r="24" spans="1:17" ht="23.25" customHeight="1">
      <c r="A24" s="236" t="s">
        <v>118</v>
      </c>
      <c r="B24" s="237"/>
      <c r="C24" s="237"/>
      <c r="D24" s="237"/>
      <c r="E24" s="238"/>
      <c r="F24" s="94">
        <f>SUM(F12:F23)</f>
        <v>0</v>
      </c>
      <c r="G24" s="94">
        <f aca="true" t="shared" si="5" ref="G24:Q24">SUM(G12:G23)</f>
        <v>0</v>
      </c>
      <c r="H24" s="94">
        <f t="shared" si="5"/>
        <v>0</v>
      </c>
      <c r="I24" s="94">
        <f t="shared" si="5"/>
        <v>0</v>
      </c>
      <c r="J24" s="94">
        <f t="shared" si="5"/>
        <v>0</v>
      </c>
      <c r="K24" s="94">
        <f t="shared" si="5"/>
        <v>0</v>
      </c>
      <c r="L24" s="94">
        <f t="shared" si="5"/>
        <v>0</v>
      </c>
      <c r="M24" s="94">
        <f t="shared" si="5"/>
        <v>0</v>
      </c>
      <c r="N24" s="94">
        <f t="shared" si="5"/>
        <v>0</v>
      </c>
      <c r="O24" s="94">
        <f t="shared" si="5"/>
        <v>0</v>
      </c>
      <c r="P24" s="94">
        <f t="shared" si="5"/>
        <v>0</v>
      </c>
      <c r="Q24" s="94">
        <f t="shared" si="5"/>
        <v>0</v>
      </c>
    </row>
    <row r="25" spans="9:17" ht="14.25" customHeight="1">
      <c r="I25" s="251" t="s">
        <v>38</v>
      </c>
      <c r="J25" s="251"/>
      <c r="K25" s="251"/>
      <c r="L25" s="251"/>
      <c r="M25" s="251"/>
      <c r="N25" s="251"/>
      <c r="O25" s="252">
        <f>Q24</f>
        <v>0</v>
      </c>
      <c r="P25" s="252"/>
      <c r="Q25" s="252"/>
    </row>
    <row r="26" ht="12.75" hidden="1"/>
    <row r="27" spans="1:24" ht="22.5" customHeight="1">
      <c r="A27" s="232" t="s">
        <v>10</v>
      </c>
      <c r="B27" s="232"/>
      <c r="C27" s="232"/>
      <c r="D27" s="232"/>
      <c r="E27" s="234" t="s">
        <v>39</v>
      </c>
      <c r="F27" s="234"/>
      <c r="G27" s="234"/>
      <c r="H27" s="22"/>
      <c r="I27" s="20"/>
      <c r="J27" s="20"/>
      <c r="K27" s="20"/>
      <c r="L27" s="7"/>
      <c r="M27" s="234"/>
      <c r="N27" s="234"/>
      <c r="O27" s="234"/>
      <c r="P27" s="234"/>
      <c r="Q27" s="7"/>
      <c r="R27" s="7"/>
      <c r="S27" s="7"/>
      <c r="T27" s="7"/>
      <c r="U27" s="7"/>
      <c r="V27" s="7"/>
      <c r="W27" s="7"/>
      <c r="X27" s="7"/>
    </row>
    <row r="28" spans="1:24" ht="22.5" customHeight="1">
      <c r="A28" s="232" t="s">
        <v>11</v>
      </c>
      <c r="B28" s="232"/>
      <c r="C28" s="232"/>
      <c r="D28" s="232"/>
      <c r="E28" s="233"/>
      <c r="F28" s="233"/>
      <c r="G28" s="233"/>
      <c r="H28" s="22"/>
      <c r="I28" s="20"/>
      <c r="J28" s="20"/>
      <c r="K28" s="20"/>
      <c r="L28" s="7"/>
      <c r="M28" s="233"/>
      <c r="N28" s="233"/>
      <c r="O28" s="233"/>
      <c r="P28" s="233"/>
      <c r="Q28" s="7"/>
      <c r="R28" s="7"/>
      <c r="S28" s="7"/>
      <c r="T28" s="7"/>
      <c r="U28" s="7"/>
      <c r="V28" s="7"/>
      <c r="W28" s="7"/>
      <c r="X28" s="7"/>
    </row>
    <row r="29" spans="1:24" ht="22.5" customHeight="1">
      <c r="A29" s="232" t="s">
        <v>41</v>
      </c>
      <c r="B29" s="232"/>
      <c r="C29" s="232"/>
      <c r="D29" s="232"/>
      <c r="E29" s="233"/>
      <c r="F29" s="233"/>
      <c r="G29" s="233"/>
      <c r="H29" s="22"/>
      <c r="I29" s="234"/>
      <c r="J29" s="234"/>
      <c r="K29" s="234"/>
      <c r="L29" s="7"/>
      <c r="M29" s="235" t="str">
        <f>мо2!K48</f>
        <v>31 травня 2013 року</v>
      </c>
      <c r="N29" s="235"/>
      <c r="O29" s="235"/>
      <c r="P29" s="235"/>
      <c r="Q29" s="7"/>
      <c r="R29" s="7"/>
      <c r="S29" s="7"/>
      <c r="T29" s="7"/>
      <c r="U29" s="7"/>
      <c r="V29" s="7"/>
      <c r="W29" s="7"/>
      <c r="X29" s="7"/>
    </row>
  </sheetData>
  <mergeCells count="41">
    <mergeCell ref="A1:E1"/>
    <mergeCell ref="K1:Q1"/>
    <mergeCell ref="K2:Q2"/>
    <mergeCell ref="A3:D3"/>
    <mergeCell ref="K3:Q3"/>
    <mergeCell ref="A4:B4"/>
    <mergeCell ref="K4:Q4"/>
    <mergeCell ref="A5:Q5"/>
    <mergeCell ref="A6:Q6"/>
    <mergeCell ref="A7:Q7"/>
    <mergeCell ref="A9:A10"/>
    <mergeCell ref="B9:B10"/>
    <mergeCell ref="C9:C10"/>
    <mergeCell ref="D9:D10"/>
    <mergeCell ref="E9:E10"/>
    <mergeCell ref="F9:J9"/>
    <mergeCell ref="K9:P9"/>
    <mergeCell ref="Q9:Q10"/>
    <mergeCell ref="A24:E24"/>
    <mergeCell ref="A27:D27"/>
    <mergeCell ref="E27:G27"/>
    <mergeCell ref="M27:P27"/>
    <mergeCell ref="I25:N25"/>
    <mergeCell ref="O25:Q25"/>
    <mergeCell ref="A28:D28"/>
    <mergeCell ref="E28:G28"/>
    <mergeCell ref="M28:P28"/>
    <mergeCell ref="A29:D29"/>
    <mergeCell ref="E29:G29"/>
    <mergeCell ref="I29:K29"/>
    <mergeCell ref="M29:P29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</mergeCells>
  <printOptions/>
  <pageMargins left="0.75" right="0.36" top="0.85" bottom="0.33" header="0.5" footer="0.3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="85" zoomScaleSheetLayoutView="85" workbookViewId="0" topLeftCell="A1">
      <selection activeCell="I31" sqref="I31:N31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3" width="10.00390625" style="0" customWidth="1"/>
    <col min="4" max="4" width="16.00390625" style="0" customWidth="1"/>
    <col min="5" max="5" width="13.8515625" style="0" customWidth="1"/>
    <col min="6" max="7" width="11.00390625" style="0" customWidth="1"/>
    <col min="8" max="8" width="8.28125" style="0" customWidth="1"/>
    <col min="9" max="9" width="7.421875" style="0" customWidth="1"/>
    <col min="10" max="10" width="9.421875" style="0" customWidth="1"/>
    <col min="11" max="11" width="7.7109375" style="0" customWidth="1"/>
    <col min="12" max="12" width="8.00390625" style="0" hidden="1" customWidth="1"/>
    <col min="13" max="13" width="7.57421875" style="0" customWidth="1"/>
    <col min="14" max="14" width="8.421875" style="0" customWidth="1"/>
    <col min="15" max="15" width="10.140625" style="0" customWidth="1"/>
    <col min="16" max="16" width="7.8515625" style="0" customWidth="1"/>
    <col min="17" max="17" width="9.28125" style="0" customWidth="1"/>
    <col min="18" max="18" width="10.00390625" style="0" customWidth="1"/>
    <col min="19" max="19" width="8.7109375" style="0" customWidth="1"/>
    <col min="20" max="20" width="8.421875" style="0" customWidth="1"/>
    <col min="21" max="21" width="9.57421875" style="0" customWidth="1"/>
    <col min="22" max="22" width="11.421875" style="0" customWidth="1"/>
  </cols>
  <sheetData>
    <row r="1" spans="1:22" ht="12.75">
      <c r="A1" s="253"/>
      <c r="B1" s="253"/>
      <c r="C1" s="253"/>
      <c r="D1" s="253"/>
      <c r="E1" s="253"/>
      <c r="N1" s="178" t="s">
        <v>119</v>
      </c>
      <c r="O1" s="178"/>
      <c r="P1" s="178"/>
      <c r="Q1" s="178"/>
      <c r="R1" s="178"/>
      <c r="S1" s="178"/>
      <c r="T1" s="178"/>
      <c r="U1" s="178"/>
      <c r="V1" s="178"/>
    </row>
    <row r="2" spans="14:22" ht="12.75">
      <c r="N2" s="178" t="s">
        <v>104</v>
      </c>
      <c r="O2" s="178"/>
      <c r="P2" s="178"/>
      <c r="Q2" s="178"/>
      <c r="R2" s="178"/>
      <c r="S2" s="178"/>
      <c r="T2" s="178"/>
      <c r="U2" s="178"/>
      <c r="V2" s="178"/>
    </row>
    <row r="3" spans="1:22" ht="12.75">
      <c r="A3" s="178" t="s">
        <v>12</v>
      </c>
      <c r="B3" s="178"/>
      <c r="C3" s="178"/>
      <c r="D3" s="178"/>
      <c r="N3" s="178" t="s">
        <v>105</v>
      </c>
      <c r="O3" s="178"/>
      <c r="P3" s="178"/>
      <c r="Q3" s="178"/>
      <c r="R3" s="178"/>
      <c r="S3" s="178"/>
      <c r="T3" s="178"/>
      <c r="U3" s="178"/>
      <c r="V3" s="178"/>
    </row>
    <row r="4" spans="1:22" ht="12.75">
      <c r="A4" s="178" t="s">
        <v>13</v>
      </c>
      <c r="B4" s="178"/>
      <c r="D4" s="128"/>
      <c r="N4" s="178" t="s">
        <v>120</v>
      </c>
      <c r="O4" s="178"/>
      <c r="P4" s="178"/>
      <c r="Q4" s="178"/>
      <c r="R4" s="178"/>
      <c r="S4" s="178"/>
      <c r="T4" s="178"/>
      <c r="U4" s="178"/>
      <c r="V4" s="178"/>
    </row>
    <row r="5" spans="1:22" ht="22.5">
      <c r="A5" s="241" t="s">
        <v>121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2" ht="20.25">
      <c r="A6" s="242" t="str">
        <f>мо2!A8</f>
        <v>за травень 2013 року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</row>
    <row r="7" spans="1:22" ht="30.75" customHeight="1">
      <c r="A7" s="239" t="s">
        <v>122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</row>
    <row r="8" ht="19.5" customHeight="1">
      <c r="V8" s="9" t="s">
        <v>19</v>
      </c>
    </row>
    <row r="9" spans="1:22" s="28" customFormat="1" ht="34.5" customHeight="1">
      <c r="A9" s="240" t="s">
        <v>86</v>
      </c>
      <c r="B9" s="240" t="s">
        <v>73</v>
      </c>
      <c r="C9" s="240" t="s">
        <v>68</v>
      </c>
      <c r="D9" s="240" t="s">
        <v>113</v>
      </c>
      <c r="E9" s="240" t="s">
        <v>114</v>
      </c>
      <c r="F9" s="240" t="s">
        <v>116</v>
      </c>
      <c r="G9" s="240"/>
      <c r="H9" s="240"/>
      <c r="I9" s="240"/>
      <c r="J9" s="240"/>
      <c r="K9" s="240"/>
      <c r="L9" s="240"/>
      <c r="M9" s="240"/>
      <c r="N9" s="240" t="s">
        <v>117</v>
      </c>
      <c r="O9" s="240"/>
      <c r="P9" s="240"/>
      <c r="Q9" s="240"/>
      <c r="R9" s="240"/>
      <c r="S9" s="240"/>
      <c r="T9" s="240"/>
      <c r="U9" s="240"/>
      <c r="V9" s="240" t="s">
        <v>5</v>
      </c>
    </row>
    <row r="10" spans="1:22" s="28" customFormat="1" ht="26.25" customHeight="1">
      <c r="A10" s="240"/>
      <c r="B10" s="240"/>
      <c r="C10" s="240"/>
      <c r="D10" s="240"/>
      <c r="E10" s="240"/>
      <c r="F10" s="63">
        <v>801</v>
      </c>
      <c r="G10" s="63">
        <v>401</v>
      </c>
      <c r="H10" s="63">
        <v>131</v>
      </c>
      <c r="I10" s="63">
        <v>132</v>
      </c>
      <c r="J10" s="63">
        <v>113</v>
      </c>
      <c r="K10" s="63">
        <v>106</v>
      </c>
      <c r="L10" s="63">
        <v>113</v>
      </c>
      <c r="M10" s="63">
        <v>104</v>
      </c>
      <c r="N10" s="63">
        <v>104</v>
      </c>
      <c r="O10" s="63">
        <v>106</v>
      </c>
      <c r="P10" s="63">
        <v>113</v>
      </c>
      <c r="Q10" s="63">
        <v>103</v>
      </c>
      <c r="R10" s="63">
        <v>131</v>
      </c>
      <c r="S10" s="63">
        <v>401</v>
      </c>
      <c r="T10" s="63">
        <v>675</v>
      </c>
      <c r="U10" s="63">
        <v>132</v>
      </c>
      <c r="V10" s="240"/>
    </row>
    <row r="11" spans="1:22" s="72" customFormat="1" ht="13.5" customHeigh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12</v>
      </c>
      <c r="L11" s="71"/>
      <c r="M11" s="71">
        <v>12</v>
      </c>
      <c r="N11" s="71">
        <v>13</v>
      </c>
      <c r="O11" s="71">
        <v>14</v>
      </c>
      <c r="P11" s="71">
        <v>15</v>
      </c>
      <c r="Q11" s="71">
        <v>16</v>
      </c>
      <c r="R11" s="71">
        <v>17</v>
      </c>
      <c r="S11" s="71">
        <v>18</v>
      </c>
      <c r="T11" s="71">
        <v>19</v>
      </c>
      <c r="U11" s="71"/>
      <c r="V11" s="71">
        <v>20</v>
      </c>
    </row>
    <row r="12" spans="1:22" ht="45" customHeight="1">
      <c r="A12" s="255">
        <v>1</v>
      </c>
      <c r="B12" s="256"/>
      <c r="C12" s="254"/>
      <c r="D12" s="255"/>
      <c r="E12" s="255"/>
      <c r="F12" s="30" t="s">
        <v>112</v>
      </c>
      <c r="G12" s="69" t="s">
        <v>112</v>
      </c>
      <c r="H12" s="30" t="s">
        <v>112</v>
      </c>
      <c r="I12" s="30" t="s">
        <v>112</v>
      </c>
      <c r="J12" s="69" t="s">
        <v>112</v>
      </c>
      <c r="K12" s="69" t="s">
        <v>112</v>
      </c>
      <c r="L12" s="69" t="s">
        <v>112</v>
      </c>
      <c r="M12" s="30" t="s">
        <v>112</v>
      </c>
      <c r="N12" s="30" t="s">
        <v>112</v>
      </c>
      <c r="O12" s="69" t="s">
        <v>112</v>
      </c>
      <c r="P12" s="30" t="s">
        <v>112</v>
      </c>
      <c r="Q12" s="30" t="s">
        <v>112</v>
      </c>
      <c r="R12" s="30" t="s">
        <v>112</v>
      </c>
      <c r="S12" s="69" t="s">
        <v>112</v>
      </c>
      <c r="T12" s="69" t="s">
        <v>112</v>
      </c>
      <c r="U12" s="69" t="s">
        <v>112</v>
      </c>
      <c r="V12" s="69" t="s">
        <v>112</v>
      </c>
    </row>
    <row r="13" spans="1:22" ht="45" customHeight="1" hidden="1">
      <c r="A13" s="255"/>
      <c r="B13" s="256"/>
      <c r="C13" s="254"/>
      <c r="D13" s="255"/>
      <c r="E13" s="255"/>
      <c r="F13" s="69" t="s">
        <v>112</v>
      </c>
      <c r="G13" s="69" t="s">
        <v>112</v>
      </c>
      <c r="H13" s="30" t="s">
        <v>112</v>
      </c>
      <c r="I13" s="30" t="s">
        <v>112</v>
      </c>
      <c r="J13" s="30" t="s">
        <v>112</v>
      </c>
      <c r="K13" s="30" t="s">
        <v>112</v>
      </c>
      <c r="L13" s="30" t="s">
        <v>112</v>
      </c>
      <c r="M13" s="30" t="s">
        <v>112</v>
      </c>
      <c r="N13" s="30" t="s">
        <v>112</v>
      </c>
      <c r="O13" s="30" t="s">
        <v>112</v>
      </c>
      <c r="P13" s="30" t="s">
        <v>112</v>
      </c>
      <c r="Q13" s="30" t="s">
        <v>112</v>
      </c>
      <c r="R13" s="69" t="s">
        <v>112</v>
      </c>
      <c r="S13" s="69" t="s">
        <v>112</v>
      </c>
      <c r="T13" s="30" t="s">
        <v>112</v>
      </c>
      <c r="U13" s="30" t="s">
        <v>112</v>
      </c>
      <c r="V13" s="69" t="s">
        <v>112</v>
      </c>
    </row>
    <row r="14" spans="1:22" ht="45" customHeight="1" hidden="1">
      <c r="A14" s="255"/>
      <c r="B14" s="256"/>
      <c r="C14" s="254"/>
      <c r="D14" s="255"/>
      <c r="E14" s="255"/>
      <c r="F14" s="69" t="s">
        <v>112</v>
      </c>
      <c r="G14" s="69" t="s">
        <v>112</v>
      </c>
      <c r="H14" s="30" t="s">
        <v>112</v>
      </c>
      <c r="I14" s="30" t="s">
        <v>112</v>
      </c>
      <c r="J14" s="30" t="s">
        <v>112</v>
      </c>
      <c r="K14" s="30" t="s">
        <v>112</v>
      </c>
      <c r="L14" s="69" t="s">
        <v>112</v>
      </c>
      <c r="M14" s="30" t="s">
        <v>112</v>
      </c>
      <c r="N14" s="30" t="s">
        <v>112</v>
      </c>
      <c r="O14" s="30" t="s">
        <v>112</v>
      </c>
      <c r="P14" s="30" t="s">
        <v>112</v>
      </c>
      <c r="Q14" s="30" t="s">
        <v>112</v>
      </c>
      <c r="R14" s="30" t="s">
        <v>112</v>
      </c>
      <c r="S14" s="69" t="s">
        <v>112</v>
      </c>
      <c r="T14" s="69" t="s">
        <v>112</v>
      </c>
      <c r="U14" s="30" t="s">
        <v>112</v>
      </c>
      <c r="V14" s="69" t="s">
        <v>112</v>
      </c>
    </row>
    <row r="15" spans="1:22" ht="63" customHeight="1">
      <c r="A15" s="244">
        <v>2</v>
      </c>
      <c r="B15" s="68"/>
      <c r="C15" s="90"/>
      <c r="D15" s="30"/>
      <c r="E15" s="116"/>
      <c r="F15" s="69" t="s">
        <v>112</v>
      </c>
      <c r="G15" s="69" t="s">
        <v>112</v>
      </c>
      <c r="H15" s="30" t="s">
        <v>112</v>
      </c>
      <c r="I15" s="69" t="s">
        <v>112</v>
      </c>
      <c r="J15" s="30" t="s">
        <v>112</v>
      </c>
      <c r="K15" s="30" t="s">
        <v>112</v>
      </c>
      <c r="L15" s="69" t="s">
        <v>112</v>
      </c>
      <c r="M15" s="30" t="s">
        <v>112</v>
      </c>
      <c r="N15" s="30" t="s">
        <v>112</v>
      </c>
      <c r="O15" s="30" t="s">
        <v>112</v>
      </c>
      <c r="P15" s="69" t="s">
        <v>112</v>
      </c>
      <c r="Q15" s="30" t="s">
        <v>112</v>
      </c>
      <c r="R15" s="30" t="s">
        <v>112</v>
      </c>
      <c r="S15" s="69" t="s">
        <v>112</v>
      </c>
      <c r="T15" s="30" t="s">
        <v>112</v>
      </c>
      <c r="U15" s="69" t="s">
        <v>112</v>
      </c>
      <c r="V15" s="69" t="s">
        <v>112</v>
      </c>
    </row>
    <row r="16" spans="1:22" ht="45" customHeight="1">
      <c r="A16" s="245"/>
      <c r="B16" s="126"/>
      <c r="C16" s="125"/>
      <c r="D16" s="116"/>
      <c r="E16" s="116"/>
      <c r="F16" s="69" t="s">
        <v>112</v>
      </c>
      <c r="G16" s="69" t="s">
        <v>112</v>
      </c>
      <c r="H16" s="30" t="s">
        <v>112</v>
      </c>
      <c r="I16" s="30" t="s">
        <v>112</v>
      </c>
      <c r="J16" s="30" t="s">
        <v>112</v>
      </c>
      <c r="K16" s="30" t="s">
        <v>112</v>
      </c>
      <c r="L16" s="69" t="s">
        <v>112</v>
      </c>
      <c r="M16" s="30" t="s">
        <v>112</v>
      </c>
      <c r="N16" s="30" t="s">
        <v>112</v>
      </c>
      <c r="O16" s="30" t="s">
        <v>112</v>
      </c>
      <c r="P16" s="30" t="s">
        <v>112</v>
      </c>
      <c r="Q16" s="30" t="s">
        <v>112</v>
      </c>
      <c r="R16" s="30" t="s">
        <v>112</v>
      </c>
      <c r="S16" s="69" t="s">
        <v>112</v>
      </c>
      <c r="T16" s="30" t="s">
        <v>112</v>
      </c>
      <c r="U16" s="30" t="s">
        <v>112</v>
      </c>
      <c r="V16" s="69" t="s">
        <v>112</v>
      </c>
    </row>
    <row r="17" spans="1:22" ht="45" customHeight="1">
      <c r="A17" s="30">
        <v>3</v>
      </c>
      <c r="B17" s="68"/>
      <c r="C17" s="90"/>
      <c r="D17" s="30"/>
      <c r="E17" s="116"/>
      <c r="F17" s="69" t="s">
        <v>112</v>
      </c>
      <c r="G17" s="69" t="s">
        <v>112</v>
      </c>
      <c r="H17" s="30" t="s">
        <v>112</v>
      </c>
      <c r="I17" s="30" t="s">
        <v>112</v>
      </c>
      <c r="J17" s="30" t="s">
        <v>112</v>
      </c>
      <c r="K17" s="30" t="s">
        <v>112</v>
      </c>
      <c r="L17" s="69" t="s">
        <v>112</v>
      </c>
      <c r="M17" s="30" t="s">
        <v>112</v>
      </c>
      <c r="N17" s="30" t="s">
        <v>112</v>
      </c>
      <c r="O17" s="30" t="s">
        <v>112</v>
      </c>
      <c r="P17" s="30" t="s">
        <v>112</v>
      </c>
      <c r="Q17" s="30" t="s">
        <v>112</v>
      </c>
      <c r="R17" s="30" t="s">
        <v>112</v>
      </c>
      <c r="S17" s="69" t="s">
        <v>112</v>
      </c>
      <c r="T17" s="30" t="s">
        <v>112</v>
      </c>
      <c r="U17" s="69" t="s">
        <v>112</v>
      </c>
      <c r="V17" s="69" t="s">
        <v>112</v>
      </c>
    </row>
    <row r="18" spans="1:22" ht="45" customHeight="1">
      <c r="A18" s="116"/>
      <c r="B18" s="116"/>
      <c r="C18" s="125"/>
      <c r="D18" s="116"/>
      <c r="E18" s="116"/>
      <c r="F18" s="69" t="s">
        <v>112</v>
      </c>
      <c r="G18" s="69" t="s">
        <v>112</v>
      </c>
      <c r="H18" s="30" t="s">
        <v>112</v>
      </c>
      <c r="I18" s="30" t="s">
        <v>112</v>
      </c>
      <c r="J18" s="30" t="s">
        <v>112</v>
      </c>
      <c r="K18" s="30" t="s">
        <v>112</v>
      </c>
      <c r="L18" s="69" t="s">
        <v>112</v>
      </c>
      <c r="M18" s="30" t="s">
        <v>112</v>
      </c>
      <c r="N18" s="30" t="s">
        <v>112</v>
      </c>
      <c r="O18" s="30" t="s">
        <v>112</v>
      </c>
      <c r="P18" s="30" t="s">
        <v>112</v>
      </c>
      <c r="Q18" s="30" t="s">
        <v>112</v>
      </c>
      <c r="R18" s="30" t="s">
        <v>112</v>
      </c>
      <c r="S18" s="69" t="s">
        <v>112</v>
      </c>
      <c r="T18" s="30" t="s">
        <v>112</v>
      </c>
      <c r="U18" s="30" t="s">
        <v>112</v>
      </c>
      <c r="V18" s="69" t="s">
        <v>112</v>
      </c>
    </row>
    <row r="19" spans="1:22" ht="45" customHeight="1" hidden="1">
      <c r="A19" s="244">
        <v>4</v>
      </c>
      <c r="B19" s="257"/>
      <c r="C19" s="258"/>
      <c r="D19" s="244"/>
      <c r="E19" s="244"/>
      <c r="F19" s="30" t="s">
        <v>112</v>
      </c>
      <c r="G19" s="69" t="s">
        <v>112</v>
      </c>
      <c r="H19" s="30" t="s">
        <v>112</v>
      </c>
      <c r="I19" s="30" t="s">
        <v>112</v>
      </c>
      <c r="J19" s="30" t="s">
        <v>112</v>
      </c>
      <c r="K19" s="30" t="s">
        <v>112</v>
      </c>
      <c r="L19" s="69" t="s">
        <v>112</v>
      </c>
      <c r="M19" s="30" t="s">
        <v>112</v>
      </c>
      <c r="N19" s="30" t="s">
        <v>112</v>
      </c>
      <c r="O19" s="30" t="s">
        <v>112</v>
      </c>
      <c r="P19" s="30" t="s">
        <v>112</v>
      </c>
      <c r="Q19" s="30" t="s">
        <v>112</v>
      </c>
      <c r="R19" s="30" t="s">
        <v>112</v>
      </c>
      <c r="S19" s="69" t="s">
        <v>112</v>
      </c>
      <c r="T19" s="30" t="s">
        <v>112</v>
      </c>
      <c r="U19" s="30" t="s">
        <v>112</v>
      </c>
      <c r="V19" s="69" t="s">
        <v>112</v>
      </c>
    </row>
    <row r="20" spans="1:22" ht="45" customHeight="1" hidden="1">
      <c r="A20" s="245"/>
      <c r="B20" s="245"/>
      <c r="C20" s="247"/>
      <c r="D20" s="245"/>
      <c r="E20" s="245"/>
      <c r="F20" s="30" t="s">
        <v>112</v>
      </c>
      <c r="G20" s="69" t="s">
        <v>112</v>
      </c>
      <c r="H20" s="30" t="s">
        <v>112</v>
      </c>
      <c r="I20" s="30" t="s">
        <v>112</v>
      </c>
      <c r="J20" s="30" t="s">
        <v>112</v>
      </c>
      <c r="K20" s="30" t="s">
        <v>112</v>
      </c>
      <c r="L20" s="69" t="s">
        <v>112</v>
      </c>
      <c r="M20" s="30" t="s">
        <v>112</v>
      </c>
      <c r="N20" s="30" t="s">
        <v>112</v>
      </c>
      <c r="O20" s="30" t="s">
        <v>112</v>
      </c>
      <c r="P20" s="30" t="s">
        <v>112</v>
      </c>
      <c r="Q20" s="30" t="s">
        <v>112</v>
      </c>
      <c r="R20" s="30" t="s">
        <v>112</v>
      </c>
      <c r="S20" s="69" t="s">
        <v>112</v>
      </c>
      <c r="T20" s="30" t="s">
        <v>112</v>
      </c>
      <c r="U20" s="30" t="s">
        <v>112</v>
      </c>
      <c r="V20" s="69" t="s">
        <v>112</v>
      </c>
    </row>
    <row r="21" spans="1:22" ht="45" customHeight="1" hidden="1">
      <c r="A21" s="102">
        <v>5</v>
      </c>
      <c r="B21" s="104"/>
      <c r="C21" s="103"/>
      <c r="D21" s="102"/>
      <c r="E21" s="102"/>
      <c r="F21" s="30" t="s">
        <v>112</v>
      </c>
      <c r="G21" s="69" t="s">
        <v>112</v>
      </c>
      <c r="H21" s="30" t="s">
        <v>112</v>
      </c>
      <c r="I21" s="30" t="s">
        <v>112</v>
      </c>
      <c r="J21" s="30" t="s">
        <v>112</v>
      </c>
      <c r="K21" s="30" t="s">
        <v>112</v>
      </c>
      <c r="L21" s="69" t="s">
        <v>112</v>
      </c>
      <c r="M21" s="30" t="s">
        <v>112</v>
      </c>
      <c r="N21" s="30" t="s">
        <v>112</v>
      </c>
      <c r="O21" s="30" t="s">
        <v>112</v>
      </c>
      <c r="P21" s="30" t="s">
        <v>112</v>
      </c>
      <c r="Q21" s="30" t="s">
        <v>112</v>
      </c>
      <c r="R21" s="30" t="s">
        <v>112</v>
      </c>
      <c r="S21" s="69" t="s">
        <v>112</v>
      </c>
      <c r="T21" s="30" t="s">
        <v>112</v>
      </c>
      <c r="U21" s="30" t="s">
        <v>112</v>
      </c>
      <c r="V21" s="69" t="s">
        <v>112</v>
      </c>
    </row>
    <row r="22" spans="1:22" ht="45" customHeight="1" hidden="1">
      <c r="A22" s="30">
        <v>6</v>
      </c>
      <c r="B22" s="68"/>
      <c r="C22" s="30"/>
      <c r="D22" s="30"/>
      <c r="E22" s="30"/>
      <c r="F22" s="30" t="s">
        <v>112</v>
      </c>
      <c r="G22" s="69" t="s">
        <v>112</v>
      </c>
      <c r="H22" s="30" t="s">
        <v>112</v>
      </c>
      <c r="I22" s="30" t="s">
        <v>112</v>
      </c>
      <c r="J22" s="30" t="s">
        <v>112</v>
      </c>
      <c r="K22" s="30" t="s">
        <v>112</v>
      </c>
      <c r="L22" s="69" t="s">
        <v>112</v>
      </c>
      <c r="M22" s="30" t="s">
        <v>112</v>
      </c>
      <c r="N22" s="30" t="s">
        <v>112</v>
      </c>
      <c r="O22" s="30" t="s">
        <v>112</v>
      </c>
      <c r="P22" s="30" t="s">
        <v>112</v>
      </c>
      <c r="Q22" s="30" t="s">
        <v>112</v>
      </c>
      <c r="R22" s="30" t="s">
        <v>112</v>
      </c>
      <c r="S22" s="69" t="s">
        <v>112</v>
      </c>
      <c r="T22" s="30" t="s">
        <v>112</v>
      </c>
      <c r="U22" s="30" t="s">
        <v>112</v>
      </c>
      <c r="V22" s="69" t="s">
        <v>112</v>
      </c>
    </row>
    <row r="23" spans="1:22" ht="45" customHeight="1" hidden="1">
      <c r="A23" s="30">
        <v>7</v>
      </c>
      <c r="B23" s="68"/>
      <c r="C23" s="30"/>
      <c r="D23" s="30"/>
      <c r="E23" s="30"/>
      <c r="F23" s="30" t="s">
        <v>112</v>
      </c>
      <c r="G23" s="69" t="s">
        <v>112</v>
      </c>
      <c r="H23" s="30" t="s">
        <v>112</v>
      </c>
      <c r="I23" s="30" t="s">
        <v>112</v>
      </c>
      <c r="J23" s="30" t="s">
        <v>112</v>
      </c>
      <c r="K23" s="30" t="s">
        <v>112</v>
      </c>
      <c r="L23" s="69" t="s">
        <v>112</v>
      </c>
      <c r="M23" s="30" t="s">
        <v>112</v>
      </c>
      <c r="N23" s="30" t="s">
        <v>112</v>
      </c>
      <c r="O23" s="30" t="s">
        <v>112</v>
      </c>
      <c r="P23" s="30" t="s">
        <v>112</v>
      </c>
      <c r="Q23" s="30" t="s">
        <v>112</v>
      </c>
      <c r="R23" s="30" t="s">
        <v>112</v>
      </c>
      <c r="S23" s="30" t="s">
        <v>112</v>
      </c>
      <c r="T23" s="30" t="s">
        <v>112</v>
      </c>
      <c r="U23" s="30" t="s">
        <v>112</v>
      </c>
      <c r="V23" s="69" t="s">
        <v>112</v>
      </c>
    </row>
    <row r="24" spans="1:22" ht="45" customHeight="1" hidden="1">
      <c r="A24" s="244">
        <v>8</v>
      </c>
      <c r="B24" s="257"/>
      <c r="C24" s="30"/>
      <c r="D24" s="108"/>
      <c r="E24" s="244"/>
      <c r="F24" s="30" t="s">
        <v>112</v>
      </c>
      <c r="G24" s="69" t="s">
        <v>112</v>
      </c>
      <c r="H24" s="30" t="s">
        <v>112</v>
      </c>
      <c r="I24" s="30" t="s">
        <v>112</v>
      </c>
      <c r="J24" s="30" t="s">
        <v>112</v>
      </c>
      <c r="K24" s="30" t="s">
        <v>112</v>
      </c>
      <c r="L24" s="69" t="s">
        <v>112</v>
      </c>
      <c r="M24" s="30" t="s">
        <v>112</v>
      </c>
      <c r="N24" s="30" t="s">
        <v>112</v>
      </c>
      <c r="O24" s="30" t="s">
        <v>112</v>
      </c>
      <c r="P24" s="30" t="s">
        <v>112</v>
      </c>
      <c r="Q24" s="30" t="s">
        <v>112</v>
      </c>
      <c r="R24" s="30" t="s">
        <v>112</v>
      </c>
      <c r="S24" s="30" t="s">
        <v>112</v>
      </c>
      <c r="T24" s="30" t="s">
        <v>112</v>
      </c>
      <c r="U24" s="30" t="s">
        <v>112</v>
      </c>
      <c r="V24" s="69" t="s">
        <v>112</v>
      </c>
    </row>
    <row r="25" spans="1:22" ht="45" customHeight="1" hidden="1">
      <c r="A25" s="245"/>
      <c r="B25" s="245"/>
      <c r="C25" s="102"/>
      <c r="D25" s="107"/>
      <c r="E25" s="245"/>
      <c r="F25" s="69" t="s">
        <v>112</v>
      </c>
      <c r="G25" s="69" t="s">
        <v>112</v>
      </c>
      <c r="H25" s="30" t="s">
        <v>112</v>
      </c>
      <c r="I25" s="30" t="s">
        <v>112</v>
      </c>
      <c r="J25" s="30" t="s">
        <v>112</v>
      </c>
      <c r="K25" s="30" t="s">
        <v>112</v>
      </c>
      <c r="L25" s="30" t="s">
        <v>112</v>
      </c>
      <c r="M25" s="30" t="s">
        <v>112</v>
      </c>
      <c r="N25" s="69" t="s">
        <v>112</v>
      </c>
      <c r="O25" s="30" t="s">
        <v>112</v>
      </c>
      <c r="P25" s="30" t="s">
        <v>112</v>
      </c>
      <c r="Q25" s="30" t="s">
        <v>112</v>
      </c>
      <c r="R25" s="30" t="s">
        <v>112</v>
      </c>
      <c r="S25" s="69" t="s">
        <v>112</v>
      </c>
      <c r="T25" s="30" t="s">
        <v>112</v>
      </c>
      <c r="U25" s="30" t="s">
        <v>112</v>
      </c>
      <c r="V25" s="69" t="s">
        <v>112</v>
      </c>
    </row>
    <row r="26" spans="1:22" ht="45" customHeight="1">
      <c r="A26" s="236" t="s">
        <v>118</v>
      </c>
      <c r="B26" s="237"/>
      <c r="C26" s="237"/>
      <c r="D26" s="237"/>
      <c r="E26" s="238"/>
      <c r="F26" s="94">
        <f aca="true" t="shared" si="0" ref="F26:V26">SUM(F12:F25)</f>
        <v>0</v>
      </c>
      <c r="G26" s="94">
        <f t="shared" si="0"/>
        <v>0</v>
      </c>
      <c r="H26" s="94">
        <f t="shared" si="0"/>
        <v>0</v>
      </c>
      <c r="I26" s="94">
        <f t="shared" si="0"/>
        <v>0</v>
      </c>
      <c r="J26" s="94">
        <f t="shared" si="0"/>
        <v>0</v>
      </c>
      <c r="K26" s="94">
        <f t="shared" si="0"/>
        <v>0</v>
      </c>
      <c r="L26" s="94">
        <f t="shared" si="0"/>
        <v>0</v>
      </c>
      <c r="M26" s="94">
        <f t="shared" si="0"/>
        <v>0</v>
      </c>
      <c r="N26" s="94">
        <f t="shared" si="0"/>
        <v>0</v>
      </c>
      <c r="O26" s="94">
        <f t="shared" si="0"/>
        <v>0</v>
      </c>
      <c r="P26" s="94">
        <f t="shared" si="0"/>
        <v>0</v>
      </c>
      <c r="Q26" s="94">
        <f t="shared" si="0"/>
        <v>0</v>
      </c>
      <c r="R26" s="94">
        <f t="shared" si="0"/>
        <v>0</v>
      </c>
      <c r="S26" s="94">
        <f t="shared" si="0"/>
        <v>0</v>
      </c>
      <c r="T26" s="94">
        <f t="shared" si="0"/>
        <v>0</v>
      </c>
      <c r="U26" s="94">
        <f t="shared" si="0"/>
        <v>0</v>
      </c>
      <c r="V26" s="94">
        <f t="shared" si="0"/>
        <v>0</v>
      </c>
    </row>
    <row r="27" spans="9:22" ht="23.25" customHeight="1">
      <c r="I27" s="251" t="s">
        <v>38</v>
      </c>
      <c r="J27" s="251"/>
      <c r="K27" s="251"/>
      <c r="L27" s="251"/>
      <c r="M27" s="251"/>
      <c r="N27" s="251"/>
      <c r="O27" s="251"/>
      <c r="P27" s="251"/>
      <c r="Q27" s="251"/>
      <c r="R27" s="95"/>
      <c r="S27" s="95"/>
      <c r="T27" s="259">
        <f>V26</f>
        <v>0</v>
      </c>
      <c r="U27" s="259"/>
      <c r="V27" s="259"/>
    </row>
    <row r="28" ht="12.75" hidden="1"/>
    <row r="29" spans="1:29" ht="43.5" customHeight="1">
      <c r="A29" s="232" t="s">
        <v>10</v>
      </c>
      <c r="B29" s="232"/>
      <c r="C29" s="232"/>
      <c r="D29" s="232"/>
      <c r="E29" s="234" t="s">
        <v>39</v>
      </c>
      <c r="F29" s="234"/>
      <c r="G29" s="234"/>
      <c r="H29" s="22"/>
      <c r="I29" s="20"/>
      <c r="J29" s="20"/>
      <c r="K29" s="20"/>
      <c r="L29" s="20"/>
      <c r="M29" s="20"/>
      <c r="N29" s="20"/>
      <c r="O29" s="7"/>
      <c r="P29" s="234"/>
      <c r="Q29" s="234"/>
      <c r="R29" s="234"/>
      <c r="S29" s="234"/>
      <c r="T29" s="234"/>
      <c r="U29" s="234"/>
      <c r="V29" s="7"/>
      <c r="W29" s="7"/>
      <c r="X29" s="7"/>
      <c r="Y29" s="7"/>
      <c r="Z29" s="7"/>
      <c r="AA29" s="7"/>
      <c r="AB29" s="7"/>
      <c r="AC29" s="7"/>
    </row>
    <row r="30" spans="1:29" ht="22.5" customHeight="1">
      <c r="A30" s="232" t="s">
        <v>11</v>
      </c>
      <c r="B30" s="232"/>
      <c r="C30" s="232"/>
      <c r="D30" s="232"/>
      <c r="E30" s="233"/>
      <c r="F30" s="233"/>
      <c r="G30" s="233"/>
      <c r="H30" s="22"/>
      <c r="I30" s="20"/>
      <c r="J30" s="20"/>
      <c r="K30" s="20"/>
      <c r="L30" s="20"/>
      <c r="M30" s="20"/>
      <c r="N30" s="20"/>
      <c r="O30" s="7"/>
      <c r="P30" s="233"/>
      <c r="Q30" s="233"/>
      <c r="R30" s="233"/>
      <c r="S30" s="233"/>
      <c r="T30" s="233"/>
      <c r="U30" s="233"/>
      <c r="V30" s="7"/>
      <c r="W30" s="7"/>
      <c r="X30" s="7"/>
      <c r="Y30" s="7"/>
      <c r="Z30" s="7"/>
      <c r="AA30" s="7"/>
      <c r="AB30" s="7"/>
      <c r="AC30" s="7"/>
    </row>
    <row r="31" spans="1:29" ht="22.5" customHeight="1">
      <c r="A31" s="232" t="s">
        <v>41</v>
      </c>
      <c r="B31" s="232"/>
      <c r="C31" s="232"/>
      <c r="D31" s="232"/>
      <c r="E31" s="233"/>
      <c r="F31" s="233"/>
      <c r="G31" s="233"/>
      <c r="H31" s="22"/>
      <c r="I31" s="234"/>
      <c r="J31" s="234"/>
      <c r="K31" s="234"/>
      <c r="L31" s="234"/>
      <c r="M31" s="234"/>
      <c r="N31" s="234"/>
      <c r="O31" s="7"/>
      <c r="P31" s="235" t="str">
        <f>мо2!K48</f>
        <v>31 травня 2013 року</v>
      </c>
      <c r="Q31" s="235"/>
      <c r="R31" s="235"/>
      <c r="S31" s="235"/>
      <c r="T31" s="235"/>
      <c r="U31" s="235"/>
      <c r="V31" s="7"/>
      <c r="W31" s="7"/>
      <c r="X31" s="7"/>
      <c r="Y31" s="7"/>
      <c r="Z31" s="7"/>
      <c r="AA31" s="7"/>
      <c r="AB31" s="7"/>
      <c r="AC31" s="7"/>
    </row>
  </sheetData>
  <mergeCells count="45">
    <mergeCell ref="P29:U29"/>
    <mergeCell ref="E9:E10"/>
    <mergeCell ref="F9:M9"/>
    <mergeCell ref="N9:U9"/>
    <mergeCell ref="E19:E20"/>
    <mergeCell ref="E29:G29"/>
    <mergeCell ref="I27:Q27"/>
    <mergeCell ref="T27:V27"/>
    <mergeCell ref="V9:V10"/>
    <mergeCell ref="E24:E25"/>
    <mergeCell ref="A19:A20"/>
    <mergeCell ref="A24:A25"/>
    <mergeCell ref="A29:D29"/>
    <mergeCell ref="B24:B25"/>
    <mergeCell ref="A26:E26"/>
    <mergeCell ref="B19:B20"/>
    <mergeCell ref="C19:C20"/>
    <mergeCell ref="D19:D20"/>
    <mergeCell ref="P30:U30"/>
    <mergeCell ref="A31:D31"/>
    <mergeCell ref="E31:G31"/>
    <mergeCell ref="I31:N31"/>
    <mergeCell ref="P31:U31"/>
    <mergeCell ref="A30:D30"/>
    <mergeCell ref="E30:G30"/>
    <mergeCell ref="N1:V1"/>
    <mergeCell ref="N2:V2"/>
    <mergeCell ref="N3:V3"/>
    <mergeCell ref="N4:V4"/>
    <mergeCell ref="E12:E14"/>
    <mergeCell ref="A1:E1"/>
    <mergeCell ref="A3:D3"/>
    <mergeCell ref="A4:B4"/>
    <mergeCell ref="A5:V5"/>
    <mergeCell ref="A6:V6"/>
    <mergeCell ref="A7:V7"/>
    <mergeCell ref="A9:A10"/>
    <mergeCell ref="B9:B10"/>
    <mergeCell ref="C9:C10"/>
    <mergeCell ref="A15:A16"/>
    <mergeCell ref="C12:C14"/>
    <mergeCell ref="D9:D10"/>
    <mergeCell ref="D12:D14"/>
    <mergeCell ref="A12:A14"/>
    <mergeCell ref="B12:B14"/>
  </mergeCells>
  <printOptions/>
  <pageMargins left="0.66" right="0.21" top="1" bottom="0.21" header="0.5" footer="0.14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SheetLayoutView="100" workbookViewId="0" topLeftCell="A1">
      <selection activeCell="J33" sqref="J33"/>
    </sheetView>
  </sheetViews>
  <sheetFormatPr defaultColWidth="9.140625" defaultRowHeight="12.75"/>
  <cols>
    <col min="1" max="1" width="3.57421875" style="0" customWidth="1"/>
    <col min="2" max="2" width="6.28125" style="0" customWidth="1"/>
    <col min="3" max="3" width="5.57421875" style="0" customWidth="1"/>
    <col min="4" max="4" width="16.421875" style="0" customWidth="1"/>
    <col min="5" max="5" width="10.8515625" style="0" customWidth="1"/>
    <col min="6" max="6" width="3.8515625" style="0" customWidth="1"/>
    <col min="7" max="7" width="6.421875" style="0" customWidth="1"/>
    <col min="8" max="8" width="9.8515625" style="0" customWidth="1"/>
    <col min="9" max="9" width="6.421875" style="0" customWidth="1"/>
    <col min="10" max="10" width="5.28125" style="0" customWidth="1"/>
    <col min="11" max="11" width="7.140625" style="0" customWidth="1"/>
    <col min="12" max="12" width="7.7109375" style="0" customWidth="1"/>
    <col min="13" max="13" width="8.00390625" style="0" customWidth="1"/>
    <col min="14" max="14" width="7.421875" style="0" customWidth="1"/>
    <col min="15" max="15" width="6.57421875" style="0" customWidth="1"/>
    <col min="16" max="16" width="4.8515625" style="0" customWidth="1"/>
    <col min="17" max="17" width="3.57421875" style="0" customWidth="1"/>
    <col min="18" max="18" width="3.421875" style="0" customWidth="1"/>
    <col min="19" max="19" width="6.00390625" style="0" customWidth="1"/>
    <col min="20" max="20" width="6.8515625" style="0" customWidth="1"/>
  </cols>
  <sheetData>
    <row r="1" spans="13:20" ht="12.75">
      <c r="M1" s="178" t="s">
        <v>103</v>
      </c>
      <c r="N1" s="178"/>
      <c r="O1" s="178"/>
      <c r="P1" s="178"/>
      <c r="Q1" s="178"/>
      <c r="R1" s="178"/>
      <c r="S1" s="178"/>
      <c r="T1" s="178"/>
    </row>
    <row r="2" spans="1:20" ht="12.75">
      <c r="A2" s="60"/>
      <c r="B2" s="348"/>
      <c r="C2" s="348"/>
      <c r="D2" s="348"/>
      <c r="E2" s="348"/>
      <c r="F2" s="348"/>
      <c r="G2" s="348"/>
      <c r="H2" s="348"/>
      <c r="M2" s="178" t="s">
        <v>104</v>
      </c>
      <c r="N2" s="178"/>
      <c r="O2" s="178"/>
      <c r="P2" s="178"/>
      <c r="Q2" s="178"/>
      <c r="R2" s="178"/>
      <c r="S2" s="178"/>
      <c r="T2" s="178"/>
    </row>
    <row r="3" spans="13:20" ht="12.75">
      <c r="M3" s="178" t="s">
        <v>105</v>
      </c>
      <c r="N3" s="178"/>
      <c r="O3" s="178"/>
      <c r="P3" s="178"/>
      <c r="Q3" s="178"/>
      <c r="R3" s="178"/>
      <c r="S3" s="178"/>
      <c r="T3" s="178"/>
    </row>
    <row r="4" spans="2:20" ht="12.75">
      <c r="B4" s="178" t="s">
        <v>12</v>
      </c>
      <c r="C4" s="178"/>
      <c r="D4" s="178"/>
      <c r="E4" s="178"/>
      <c r="M4" s="178" t="s">
        <v>106</v>
      </c>
      <c r="N4" s="178"/>
      <c r="O4" s="178"/>
      <c r="P4" s="178"/>
      <c r="Q4" s="178"/>
      <c r="R4" s="178"/>
      <c r="S4" s="178"/>
      <c r="T4" s="178"/>
    </row>
    <row r="5" spans="2:20" ht="12.75">
      <c r="B5" s="178" t="s">
        <v>13</v>
      </c>
      <c r="C5" s="178"/>
      <c r="D5" s="267"/>
      <c r="E5" s="128"/>
      <c r="M5" s="176"/>
      <c r="N5" s="176"/>
      <c r="O5" s="176"/>
      <c r="P5" s="176"/>
      <c r="Q5" s="176"/>
      <c r="R5" s="176"/>
      <c r="S5" s="176"/>
      <c r="T5" s="176"/>
    </row>
    <row r="6" ht="1.5" customHeight="1"/>
    <row r="7" spans="1:20" ht="23.25">
      <c r="A7" s="268" t="s">
        <v>107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</row>
    <row r="8" spans="1:20" ht="20.25">
      <c r="A8" s="242" t="str">
        <f>мо2!A8</f>
        <v>за травень 2013 року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</row>
    <row r="9" ht="7.5" customHeight="1"/>
    <row r="10" spans="1:20" ht="18.75">
      <c r="A10" s="270" t="s">
        <v>108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</row>
    <row r="11" ht="12" customHeight="1">
      <c r="T11" s="9" t="s">
        <v>19</v>
      </c>
    </row>
    <row r="12" spans="1:20" s="64" customFormat="1" ht="27.75" customHeight="1">
      <c r="A12" s="240" t="s">
        <v>86</v>
      </c>
      <c r="B12" s="240" t="s">
        <v>66</v>
      </c>
      <c r="C12" s="260" t="s">
        <v>87</v>
      </c>
      <c r="D12" s="240" t="s">
        <v>88</v>
      </c>
      <c r="E12" s="240" t="s">
        <v>89</v>
      </c>
      <c r="F12" s="240"/>
      <c r="G12" s="240"/>
      <c r="H12" s="240" t="s">
        <v>90</v>
      </c>
      <c r="I12" s="240"/>
      <c r="J12" s="240"/>
      <c r="K12" s="240"/>
      <c r="L12" s="240" t="s">
        <v>93</v>
      </c>
      <c r="M12" s="240"/>
      <c r="N12" s="240"/>
      <c r="O12" s="240"/>
      <c r="P12" s="240"/>
      <c r="Q12" s="240" t="s">
        <v>97</v>
      </c>
      <c r="R12" s="240"/>
      <c r="S12" s="263" t="s">
        <v>100</v>
      </c>
      <c r="T12" s="264"/>
    </row>
    <row r="13" spans="1:20" s="18" customFormat="1" ht="27.75" customHeight="1">
      <c r="A13" s="240"/>
      <c r="B13" s="240"/>
      <c r="C13" s="261"/>
      <c r="D13" s="240"/>
      <c r="E13" s="240"/>
      <c r="F13" s="240"/>
      <c r="G13" s="240"/>
      <c r="H13" s="240"/>
      <c r="I13" s="240"/>
      <c r="J13" s="240"/>
      <c r="K13" s="240"/>
      <c r="L13" s="240" t="s">
        <v>99</v>
      </c>
      <c r="M13" s="240"/>
      <c r="N13" s="260" t="s">
        <v>94</v>
      </c>
      <c r="O13" s="240" t="s">
        <v>95</v>
      </c>
      <c r="P13" s="240"/>
      <c r="Q13" s="63" t="s">
        <v>71</v>
      </c>
      <c r="R13" s="63" t="s">
        <v>71</v>
      </c>
      <c r="S13" s="265"/>
      <c r="T13" s="266"/>
    </row>
    <row r="14" spans="1:20" s="18" customFormat="1" ht="61.5" customHeight="1">
      <c r="A14" s="240"/>
      <c r="B14" s="240"/>
      <c r="C14" s="262"/>
      <c r="D14" s="240"/>
      <c r="E14" s="63" t="s">
        <v>98</v>
      </c>
      <c r="F14" s="63" t="s">
        <v>71</v>
      </c>
      <c r="G14" s="63" t="s">
        <v>72</v>
      </c>
      <c r="H14" s="63" t="s">
        <v>73</v>
      </c>
      <c r="I14" s="65" t="s">
        <v>91</v>
      </c>
      <c r="J14" s="63" t="s">
        <v>73</v>
      </c>
      <c r="K14" s="65" t="s">
        <v>92</v>
      </c>
      <c r="L14" s="63" t="s">
        <v>73</v>
      </c>
      <c r="M14" s="65" t="s">
        <v>96</v>
      </c>
      <c r="N14" s="262"/>
      <c r="O14" s="63">
        <v>801</v>
      </c>
      <c r="P14" s="63" t="s">
        <v>75</v>
      </c>
      <c r="Q14" s="63" t="s">
        <v>72</v>
      </c>
      <c r="R14" s="63" t="s">
        <v>72</v>
      </c>
      <c r="S14" s="63" t="s">
        <v>101</v>
      </c>
      <c r="T14" s="63" t="s">
        <v>102</v>
      </c>
    </row>
    <row r="15" spans="1:20" s="67" customFormat="1" ht="12.75">
      <c r="A15" s="66">
        <v>1</v>
      </c>
      <c r="B15" s="66">
        <v>2</v>
      </c>
      <c r="C15" s="66">
        <v>3</v>
      </c>
      <c r="D15" s="66">
        <v>4</v>
      </c>
      <c r="E15" s="66">
        <v>5</v>
      </c>
      <c r="F15" s="66">
        <v>6</v>
      </c>
      <c r="G15" s="66">
        <v>7</v>
      </c>
      <c r="H15" s="66">
        <v>8</v>
      </c>
      <c r="I15" s="66">
        <v>9</v>
      </c>
      <c r="J15" s="66">
        <v>10</v>
      </c>
      <c r="K15" s="66">
        <v>11</v>
      </c>
      <c r="L15" s="66">
        <v>12</v>
      </c>
      <c r="M15" s="66">
        <v>13</v>
      </c>
      <c r="N15" s="66">
        <v>14</v>
      </c>
      <c r="O15" s="66">
        <v>15</v>
      </c>
      <c r="P15" s="66">
        <v>16</v>
      </c>
      <c r="Q15" s="66">
        <v>17</v>
      </c>
      <c r="R15" s="66">
        <v>18</v>
      </c>
      <c r="S15" s="66">
        <v>19</v>
      </c>
      <c r="T15" s="66">
        <v>20</v>
      </c>
    </row>
    <row r="16" spans="1:20" ht="15.75" customHeight="1">
      <c r="A16" s="30" t="s">
        <v>7</v>
      </c>
      <c r="B16" s="30">
        <v>2250</v>
      </c>
      <c r="C16" s="30">
        <v>17</v>
      </c>
      <c r="D16" s="70"/>
      <c r="E16" s="68">
        <v>41411</v>
      </c>
      <c r="F16" s="30" t="s">
        <v>112</v>
      </c>
      <c r="G16" s="69">
        <v>71.02</v>
      </c>
      <c r="H16" s="68">
        <v>41424</v>
      </c>
      <c r="I16" s="69">
        <v>71.02</v>
      </c>
      <c r="J16" s="69" t="s">
        <v>112</v>
      </c>
      <c r="K16" s="69" t="s">
        <v>112</v>
      </c>
      <c r="L16" s="69" t="s">
        <v>112</v>
      </c>
      <c r="M16" s="69" t="s">
        <v>112</v>
      </c>
      <c r="N16" s="69">
        <v>71.02</v>
      </c>
      <c r="O16" s="69">
        <v>71.02</v>
      </c>
      <c r="P16" s="69" t="s">
        <v>112</v>
      </c>
      <c r="Q16" s="69" t="s">
        <v>112</v>
      </c>
      <c r="R16" s="69" t="s">
        <v>112</v>
      </c>
      <c r="S16" s="69" t="s">
        <v>112</v>
      </c>
      <c r="T16" s="69" t="s">
        <v>112</v>
      </c>
    </row>
    <row r="17" spans="1:20" ht="12.75">
      <c r="A17" s="30" t="s">
        <v>14</v>
      </c>
      <c r="B17" s="30">
        <v>2250</v>
      </c>
      <c r="C17" s="30">
        <v>18</v>
      </c>
      <c r="D17" s="70"/>
      <c r="E17" s="68">
        <v>41411</v>
      </c>
      <c r="F17" s="30" t="s">
        <v>112</v>
      </c>
      <c r="G17" s="69">
        <v>71.02</v>
      </c>
      <c r="H17" s="68">
        <v>41424</v>
      </c>
      <c r="I17" s="69">
        <v>71.02</v>
      </c>
      <c r="J17" s="69" t="s">
        <v>112</v>
      </c>
      <c r="K17" s="69" t="s">
        <v>112</v>
      </c>
      <c r="L17" s="69" t="s">
        <v>112</v>
      </c>
      <c r="M17" s="69" t="s">
        <v>112</v>
      </c>
      <c r="N17" s="69">
        <v>71.02</v>
      </c>
      <c r="O17" s="69">
        <v>71.02</v>
      </c>
      <c r="P17" s="69" t="s">
        <v>112</v>
      </c>
      <c r="Q17" s="69" t="s">
        <v>112</v>
      </c>
      <c r="R17" s="69" t="s">
        <v>112</v>
      </c>
      <c r="S17" s="69" t="s">
        <v>112</v>
      </c>
      <c r="T17" s="69" t="s">
        <v>112</v>
      </c>
    </row>
    <row r="18" spans="1:20" ht="12.75">
      <c r="A18" s="30" t="s">
        <v>15</v>
      </c>
      <c r="B18" s="30">
        <v>2250</v>
      </c>
      <c r="C18" s="30">
        <v>19</v>
      </c>
      <c r="D18" s="70"/>
      <c r="E18" s="68">
        <v>41417</v>
      </c>
      <c r="F18" s="30" t="s">
        <v>112</v>
      </c>
      <c r="G18" s="69">
        <v>129.73</v>
      </c>
      <c r="H18" s="68">
        <v>41424</v>
      </c>
      <c r="I18" s="69">
        <v>129.73</v>
      </c>
      <c r="J18" s="69" t="s">
        <v>112</v>
      </c>
      <c r="K18" s="69" t="s">
        <v>112</v>
      </c>
      <c r="L18" s="69" t="s">
        <v>112</v>
      </c>
      <c r="M18" s="69" t="s">
        <v>112</v>
      </c>
      <c r="N18" s="69">
        <v>129.73</v>
      </c>
      <c r="O18" s="69">
        <v>129.73</v>
      </c>
      <c r="P18" s="69" t="s">
        <v>112</v>
      </c>
      <c r="Q18" s="69" t="s">
        <v>112</v>
      </c>
      <c r="R18" s="69" t="s">
        <v>112</v>
      </c>
      <c r="S18" s="69" t="s">
        <v>112</v>
      </c>
      <c r="T18" s="69" t="s">
        <v>112</v>
      </c>
    </row>
    <row r="19" spans="1:20" ht="12.75">
      <c r="A19" s="30" t="s">
        <v>16</v>
      </c>
      <c r="B19" s="30"/>
      <c r="C19" s="30"/>
      <c r="D19" s="70"/>
      <c r="E19" s="68" t="s">
        <v>112</v>
      </c>
      <c r="F19" s="30" t="s">
        <v>112</v>
      </c>
      <c r="G19" s="69" t="s">
        <v>112</v>
      </c>
      <c r="H19" s="68" t="s">
        <v>112</v>
      </c>
      <c r="I19" s="69" t="s">
        <v>112</v>
      </c>
      <c r="J19" s="69" t="s">
        <v>112</v>
      </c>
      <c r="K19" s="69" t="s">
        <v>112</v>
      </c>
      <c r="L19" s="69" t="s">
        <v>112</v>
      </c>
      <c r="M19" s="69" t="s">
        <v>112</v>
      </c>
      <c r="N19" s="69" t="s">
        <v>112</v>
      </c>
      <c r="O19" s="69" t="s">
        <v>112</v>
      </c>
      <c r="P19" s="69" t="s">
        <v>112</v>
      </c>
      <c r="Q19" s="69" t="s">
        <v>112</v>
      </c>
      <c r="R19" s="69" t="s">
        <v>112</v>
      </c>
      <c r="S19" s="69" t="s">
        <v>112</v>
      </c>
      <c r="T19" s="69" t="s">
        <v>112</v>
      </c>
    </row>
    <row r="20" spans="1:20" ht="12.75">
      <c r="A20" s="30" t="s">
        <v>141</v>
      </c>
      <c r="B20" s="30"/>
      <c r="C20" s="30"/>
      <c r="D20" s="70"/>
      <c r="E20" s="68" t="s">
        <v>112</v>
      </c>
      <c r="F20" s="30" t="s">
        <v>112</v>
      </c>
      <c r="G20" s="69" t="s">
        <v>112</v>
      </c>
      <c r="H20" s="68" t="s">
        <v>112</v>
      </c>
      <c r="I20" s="69" t="s">
        <v>112</v>
      </c>
      <c r="J20" s="69" t="s">
        <v>112</v>
      </c>
      <c r="K20" s="69" t="s">
        <v>112</v>
      </c>
      <c r="L20" s="69" t="s">
        <v>112</v>
      </c>
      <c r="M20" s="69" t="s">
        <v>112</v>
      </c>
      <c r="N20" s="69" t="s">
        <v>112</v>
      </c>
      <c r="O20" s="69" t="s">
        <v>112</v>
      </c>
      <c r="P20" s="69" t="s">
        <v>112</v>
      </c>
      <c r="Q20" s="69" t="s">
        <v>112</v>
      </c>
      <c r="R20" s="69" t="s">
        <v>112</v>
      </c>
      <c r="S20" s="69" t="s">
        <v>112</v>
      </c>
      <c r="T20" s="69" t="s">
        <v>112</v>
      </c>
    </row>
    <row r="21" spans="1:20" ht="12.75">
      <c r="A21" s="30" t="s">
        <v>142</v>
      </c>
      <c r="B21" s="30"/>
      <c r="C21" s="30"/>
      <c r="D21" s="70"/>
      <c r="E21" s="68" t="s">
        <v>112</v>
      </c>
      <c r="F21" s="30" t="s">
        <v>112</v>
      </c>
      <c r="G21" s="69" t="s">
        <v>112</v>
      </c>
      <c r="H21" s="68" t="s">
        <v>112</v>
      </c>
      <c r="I21" s="69" t="s">
        <v>112</v>
      </c>
      <c r="J21" s="69" t="s">
        <v>112</v>
      </c>
      <c r="K21" s="69" t="s">
        <v>112</v>
      </c>
      <c r="L21" s="69" t="s">
        <v>112</v>
      </c>
      <c r="M21" s="69" t="s">
        <v>112</v>
      </c>
      <c r="N21" s="69" t="s">
        <v>112</v>
      </c>
      <c r="O21" s="69" t="s">
        <v>112</v>
      </c>
      <c r="P21" s="69" t="s">
        <v>112</v>
      </c>
      <c r="Q21" s="69" t="s">
        <v>112</v>
      </c>
      <c r="R21" s="69" t="s">
        <v>112</v>
      </c>
      <c r="S21" s="69" t="s">
        <v>112</v>
      </c>
      <c r="T21" s="69" t="s">
        <v>112</v>
      </c>
    </row>
    <row r="22" spans="1:20" ht="12.75">
      <c r="A22" s="30" t="s">
        <v>143</v>
      </c>
      <c r="B22" s="30"/>
      <c r="C22" s="30"/>
      <c r="D22" s="70"/>
      <c r="E22" s="30" t="s">
        <v>112</v>
      </c>
      <c r="F22" s="30" t="s">
        <v>112</v>
      </c>
      <c r="G22" s="30" t="s">
        <v>112</v>
      </c>
      <c r="H22" s="68" t="s">
        <v>112</v>
      </c>
      <c r="I22" s="69" t="s">
        <v>112</v>
      </c>
      <c r="J22" s="69" t="s">
        <v>112</v>
      </c>
      <c r="K22" s="69" t="s">
        <v>112</v>
      </c>
      <c r="L22" s="69" t="s">
        <v>112</v>
      </c>
      <c r="M22" s="69" t="s">
        <v>112</v>
      </c>
      <c r="N22" s="69" t="s">
        <v>112</v>
      </c>
      <c r="O22" s="69" t="s">
        <v>112</v>
      </c>
      <c r="P22" s="69" t="s">
        <v>112</v>
      </c>
      <c r="Q22" s="69" t="s">
        <v>112</v>
      </c>
      <c r="R22" s="69" t="s">
        <v>112</v>
      </c>
      <c r="S22" s="69" t="s">
        <v>112</v>
      </c>
      <c r="T22" s="69" t="s">
        <v>112</v>
      </c>
    </row>
    <row r="23" spans="1:20" ht="12.75">
      <c r="A23" s="30" t="s">
        <v>145</v>
      </c>
      <c r="B23" s="30"/>
      <c r="C23" s="30"/>
      <c r="D23" s="70"/>
      <c r="E23" s="30" t="s">
        <v>112</v>
      </c>
      <c r="F23" s="30" t="s">
        <v>112</v>
      </c>
      <c r="G23" s="30" t="s">
        <v>112</v>
      </c>
      <c r="H23" s="68" t="s">
        <v>112</v>
      </c>
      <c r="I23" s="69" t="s">
        <v>112</v>
      </c>
      <c r="J23" s="69" t="s">
        <v>112</v>
      </c>
      <c r="K23" s="69" t="s">
        <v>112</v>
      </c>
      <c r="L23" s="69" t="s">
        <v>112</v>
      </c>
      <c r="M23" s="69" t="s">
        <v>112</v>
      </c>
      <c r="N23" s="69" t="s">
        <v>112</v>
      </c>
      <c r="O23" s="69" t="s">
        <v>112</v>
      </c>
      <c r="P23" s="69" t="s">
        <v>112</v>
      </c>
      <c r="Q23" s="69" t="s">
        <v>112</v>
      </c>
      <c r="R23" s="69" t="s">
        <v>112</v>
      </c>
      <c r="S23" s="69" t="s">
        <v>112</v>
      </c>
      <c r="T23" s="69" t="s">
        <v>112</v>
      </c>
    </row>
    <row r="24" spans="1:20" ht="12.75">
      <c r="A24" s="30" t="s">
        <v>146</v>
      </c>
      <c r="B24" s="30"/>
      <c r="C24" s="30"/>
      <c r="D24" s="70"/>
      <c r="E24" s="68" t="s">
        <v>112</v>
      </c>
      <c r="F24" s="30" t="s">
        <v>112</v>
      </c>
      <c r="G24" s="30" t="s">
        <v>112</v>
      </c>
      <c r="H24" s="68" t="s">
        <v>112</v>
      </c>
      <c r="I24" s="69" t="s">
        <v>112</v>
      </c>
      <c r="J24" s="69" t="s">
        <v>112</v>
      </c>
      <c r="K24" s="69" t="s">
        <v>112</v>
      </c>
      <c r="L24" s="69" t="s">
        <v>112</v>
      </c>
      <c r="M24" s="69" t="s">
        <v>112</v>
      </c>
      <c r="N24" s="69" t="s">
        <v>112</v>
      </c>
      <c r="O24" s="69" t="s">
        <v>112</v>
      </c>
      <c r="P24" s="69" t="s">
        <v>112</v>
      </c>
      <c r="Q24" s="69" t="s">
        <v>112</v>
      </c>
      <c r="R24" s="69" t="s">
        <v>112</v>
      </c>
      <c r="S24" s="69" t="s">
        <v>112</v>
      </c>
      <c r="T24" s="69" t="s">
        <v>112</v>
      </c>
    </row>
    <row r="25" spans="1:20" ht="12.75">
      <c r="A25" s="30" t="s">
        <v>147</v>
      </c>
      <c r="B25" s="30"/>
      <c r="C25" s="30"/>
      <c r="D25" s="70"/>
      <c r="E25" s="68" t="s">
        <v>112</v>
      </c>
      <c r="F25" s="30" t="s">
        <v>112</v>
      </c>
      <c r="G25" s="30" t="s">
        <v>112</v>
      </c>
      <c r="H25" s="68" t="s">
        <v>112</v>
      </c>
      <c r="I25" s="69" t="s">
        <v>112</v>
      </c>
      <c r="J25" s="69" t="s">
        <v>112</v>
      </c>
      <c r="K25" s="69" t="s">
        <v>112</v>
      </c>
      <c r="L25" s="69" t="s">
        <v>112</v>
      </c>
      <c r="M25" s="69" t="s">
        <v>112</v>
      </c>
      <c r="N25" s="69" t="s">
        <v>112</v>
      </c>
      <c r="O25" s="69" t="s">
        <v>112</v>
      </c>
      <c r="P25" s="69" t="s">
        <v>112</v>
      </c>
      <c r="Q25" s="69" t="s">
        <v>112</v>
      </c>
      <c r="R25" s="69" t="s">
        <v>112</v>
      </c>
      <c r="S25" s="69" t="s">
        <v>112</v>
      </c>
      <c r="T25" s="69" t="s">
        <v>112</v>
      </c>
    </row>
    <row r="26" spans="1:20" ht="12.75">
      <c r="A26" s="30" t="s">
        <v>148</v>
      </c>
      <c r="B26" s="30"/>
      <c r="C26" s="30"/>
      <c r="D26" s="70"/>
      <c r="E26" s="68" t="s">
        <v>112</v>
      </c>
      <c r="F26" s="30" t="s">
        <v>112</v>
      </c>
      <c r="G26" s="30" t="s">
        <v>112</v>
      </c>
      <c r="H26" s="68" t="s">
        <v>112</v>
      </c>
      <c r="I26" s="69" t="s">
        <v>112</v>
      </c>
      <c r="J26" s="69" t="s">
        <v>112</v>
      </c>
      <c r="K26" s="69" t="s">
        <v>112</v>
      </c>
      <c r="L26" s="69" t="s">
        <v>112</v>
      </c>
      <c r="M26" s="69" t="s">
        <v>112</v>
      </c>
      <c r="N26" s="69" t="s">
        <v>112</v>
      </c>
      <c r="O26" s="69" t="s">
        <v>112</v>
      </c>
      <c r="P26" s="69" t="s">
        <v>112</v>
      </c>
      <c r="Q26" s="69" t="s">
        <v>112</v>
      </c>
      <c r="R26" s="69" t="s">
        <v>112</v>
      </c>
      <c r="S26" s="69" t="s">
        <v>112</v>
      </c>
      <c r="T26" s="69" t="s">
        <v>112</v>
      </c>
    </row>
    <row r="27" spans="1:20" ht="12.75">
      <c r="A27" s="30" t="s">
        <v>149</v>
      </c>
      <c r="B27" s="30"/>
      <c r="C27" s="30"/>
      <c r="D27" s="70"/>
      <c r="E27" s="68" t="s">
        <v>112</v>
      </c>
      <c r="F27" s="30" t="s">
        <v>112</v>
      </c>
      <c r="G27" s="30" t="s">
        <v>112</v>
      </c>
      <c r="H27" s="68" t="s">
        <v>112</v>
      </c>
      <c r="I27" s="69" t="s">
        <v>112</v>
      </c>
      <c r="J27" s="69" t="s">
        <v>112</v>
      </c>
      <c r="K27" s="69" t="s">
        <v>112</v>
      </c>
      <c r="L27" s="69" t="s">
        <v>112</v>
      </c>
      <c r="M27" s="69" t="s">
        <v>112</v>
      </c>
      <c r="N27" s="69" t="s">
        <v>112</v>
      </c>
      <c r="O27" s="69" t="s">
        <v>112</v>
      </c>
      <c r="P27" s="69" t="s">
        <v>112</v>
      </c>
      <c r="Q27" s="69" t="s">
        <v>112</v>
      </c>
      <c r="R27" s="69" t="s">
        <v>112</v>
      </c>
      <c r="S27" s="69" t="s">
        <v>112</v>
      </c>
      <c r="T27" s="69" t="s">
        <v>112</v>
      </c>
    </row>
    <row r="28" spans="1:20" ht="12.75">
      <c r="A28" s="30" t="s">
        <v>150</v>
      </c>
      <c r="B28" s="30"/>
      <c r="C28" s="30"/>
      <c r="D28" s="70"/>
      <c r="E28" s="68" t="s">
        <v>112</v>
      </c>
      <c r="F28" s="30" t="s">
        <v>112</v>
      </c>
      <c r="G28" s="30" t="s">
        <v>112</v>
      </c>
      <c r="H28" s="68" t="s">
        <v>112</v>
      </c>
      <c r="I28" s="69" t="s">
        <v>112</v>
      </c>
      <c r="J28" s="69" t="s">
        <v>112</v>
      </c>
      <c r="K28" s="69" t="s">
        <v>112</v>
      </c>
      <c r="L28" s="69" t="s">
        <v>112</v>
      </c>
      <c r="M28" s="69" t="s">
        <v>112</v>
      </c>
      <c r="N28" s="69" t="s">
        <v>112</v>
      </c>
      <c r="O28" s="69" t="s">
        <v>112</v>
      </c>
      <c r="P28" s="69" t="s">
        <v>112</v>
      </c>
      <c r="Q28" s="69" t="s">
        <v>112</v>
      </c>
      <c r="R28" s="69" t="s">
        <v>112</v>
      </c>
      <c r="S28" s="69" t="s">
        <v>112</v>
      </c>
      <c r="T28" s="69" t="s">
        <v>112</v>
      </c>
    </row>
    <row r="29" spans="1:20" ht="12.75">
      <c r="A29" s="30" t="s">
        <v>151</v>
      </c>
      <c r="B29" s="30"/>
      <c r="C29" s="30"/>
      <c r="D29" s="70"/>
      <c r="E29" s="68" t="s">
        <v>112</v>
      </c>
      <c r="F29" s="30" t="s">
        <v>112</v>
      </c>
      <c r="G29" s="30" t="s">
        <v>112</v>
      </c>
      <c r="H29" s="68" t="s">
        <v>112</v>
      </c>
      <c r="I29" s="69" t="s">
        <v>112</v>
      </c>
      <c r="J29" s="69" t="s">
        <v>112</v>
      </c>
      <c r="K29" s="69" t="s">
        <v>112</v>
      </c>
      <c r="L29" s="69" t="s">
        <v>112</v>
      </c>
      <c r="M29" s="69" t="s">
        <v>112</v>
      </c>
      <c r="N29" s="69" t="s">
        <v>112</v>
      </c>
      <c r="O29" s="69" t="s">
        <v>112</v>
      </c>
      <c r="P29" s="69" t="s">
        <v>112</v>
      </c>
      <c r="Q29" s="69" t="s">
        <v>112</v>
      </c>
      <c r="R29" s="69" t="s">
        <v>112</v>
      </c>
      <c r="S29" s="69" t="s">
        <v>112</v>
      </c>
      <c r="T29" s="69" t="s">
        <v>112</v>
      </c>
    </row>
    <row r="30" spans="1:20" ht="25.5" customHeight="1">
      <c r="A30" s="236" t="s">
        <v>8</v>
      </c>
      <c r="B30" s="237"/>
      <c r="C30" s="237"/>
      <c r="D30" s="237"/>
      <c r="E30" s="238"/>
      <c r="F30" s="63" t="s">
        <v>112</v>
      </c>
      <c r="G30" s="63" t="s">
        <v>112</v>
      </c>
      <c r="H30" s="63" t="s">
        <v>112</v>
      </c>
      <c r="I30" s="94">
        <f>SUM(I16:I29)</f>
        <v>271.77</v>
      </c>
      <c r="J30" s="94" t="s">
        <v>112</v>
      </c>
      <c r="K30" s="94" t="s">
        <v>112</v>
      </c>
      <c r="L30" s="94" t="s">
        <v>112</v>
      </c>
      <c r="M30" s="94" t="s">
        <v>112</v>
      </c>
      <c r="N30" s="94">
        <f>SUM(N16:N29)</f>
        <v>271.77</v>
      </c>
      <c r="O30" s="94">
        <f>SUM(O16:O29)</f>
        <v>271.77</v>
      </c>
      <c r="P30" s="63" t="s">
        <v>112</v>
      </c>
      <c r="Q30" s="63" t="s">
        <v>112</v>
      </c>
      <c r="R30" s="63" t="s">
        <v>112</v>
      </c>
      <c r="S30" s="63" t="s">
        <v>112</v>
      </c>
      <c r="T30" s="94">
        <f>SUM(T16:T29)</f>
        <v>0</v>
      </c>
    </row>
    <row r="31" spans="12:20" ht="15.75" customHeight="1">
      <c r="L31" s="251" t="s">
        <v>38</v>
      </c>
      <c r="M31" s="251"/>
      <c r="N31" s="251"/>
      <c r="O31" s="251"/>
      <c r="P31" s="251"/>
      <c r="Q31" s="251"/>
      <c r="R31" s="251"/>
      <c r="S31" s="259">
        <f>N30</f>
        <v>271.77</v>
      </c>
      <c r="T31" s="259"/>
    </row>
    <row r="32" ht="12.75" hidden="1"/>
    <row r="33" spans="1:24" ht="15" customHeight="1">
      <c r="A33" s="232" t="s">
        <v>10</v>
      </c>
      <c r="B33" s="232"/>
      <c r="C33" s="232"/>
      <c r="D33" s="232"/>
      <c r="E33" s="234" t="s">
        <v>39</v>
      </c>
      <c r="F33" s="234"/>
      <c r="G33" s="234"/>
      <c r="H33" s="22"/>
      <c r="I33" s="20"/>
      <c r="J33" s="20"/>
      <c r="K33" s="20"/>
      <c r="L33" s="7"/>
      <c r="M33" s="234"/>
      <c r="N33" s="234"/>
      <c r="O33" s="234"/>
      <c r="P33" s="234"/>
      <c r="Q33" s="7"/>
      <c r="R33" s="7"/>
      <c r="S33" s="7"/>
      <c r="T33" s="7"/>
      <c r="U33" s="7"/>
      <c r="V33" s="7"/>
      <c r="W33" s="7"/>
      <c r="X33" s="7"/>
    </row>
    <row r="34" spans="1:24" ht="22.5" customHeight="1">
      <c r="A34" s="232" t="s">
        <v>11</v>
      </c>
      <c r="B34" s="232"/>
      <c r="C34" s="232"/>
      <c r="D34" s="232"/>
      <c r="E34" s="233"/>
      <c r="F34" s="233"/>
      <c r="G34" s="233"/>
      <c r="H34" s="22"/>
      <c r="I34" s="20"/>
      <c r="J34" s="20"/>
      <c r="K34" s="20"/>
      <c r="L34" s="7"/>
      <c r="M34" s="233"/>
      <c r="N34" s="233"/>
      <c r="O34" s="233"/>
      <c r="P34" s="233"/>
      <c r="Q34" s="7"/>
      <c r="R34" s="7"/>
      <c r="S34" s="7"/>
      <c r="T34" s="7"/>
      <c r="U34" s="7"/>
      <c r="V34" s="7"/>
      <c r="W34" s="7"/>
      <c r="X34" s="7"/>
    </row>
    <row r="35" spans="1:24" ht="22.5" customHeight="1">
      <c r="A35" s="232" t="s">
        <v>41</v>
      </c>
      <c r="B35" s="232"/>
      <c r="C35" s="232"/>
      <c r="D35" s="232"/>
      <c r="E35" s="233"/>
      <c r="F35" s="233"/>
      <c r="G35" s="233"/>
      <c r="H35" s="22"/>
      <c r="I35" s="234"/>
      <c r="J35" s="234"/>
      <c r="K35" s="234"/>
      <c r="L35" s="7"/>
      <c r="M35" s="235" t="str">
        <f>мо2!K48</f>
        <v>31 травня 2013 року</v>
      </c>
      <c r="N35" s="235"/>
      <c r="O35" s="235"/>
      <c r="P35" s="235"/>
      <c r="Q35" s="7"/>
      <c r="R35" s="7"/>
      <c r="S35" s="7"/>
      <c r="T35" s="7"/>
      <c r="U35" s="7"/>
      <c r="V35" s="7"/>
      <c r="W35" s="7"/>
      <c r="X35" s="7"/>
    </row>
  </sheetData>
  <mergeCells count="36">
    <mergeCell ref="L31:R31"/>
    <mergeCell ref="S31:T31"/>
    <mergeCell ref="E12:G13"/>
    <mergeCell ref="H12:K13"/>
    <mergeCell ref="L12:P12"/>
    <mergeCell ref="L13:M13"/>
    <mergeCell ref="N13:N14"/>
    <mergeCell ref="O13:P13"/>
    <mergeCell ref="A30:E30"/>
    <mergeCell ref="A12:A14"/>
    <mergeCell ref="M1:T1"/>
    <mergeCell ref="M2:T2"/>
    <mergeCell ref="M3:T3"/>
    <mergeCell ref="M4:T4"/>
    <mergeCell ref="M5:T5"/>
    <mergeCell ref="B2:H2"/>
    <mergeCell ref="B4:E4"/>
    <mergeCell ref="Q12:R12"/>
    <mergeCell ref="S12:T13"/>
    <mergeCell ref="B5:D5"/>
    <mergeCell ref="A7:T7"/>
    <mergeCell ref="A8:T8"/>
    <mergeCell ref="A10:T10"/>
    <mergeCell ref="B12:B14"/>
    <mergeCell ref="C12:C14"/>
    <mergeCell ref="D12:D14"/>
    <mergeCell ref="A35:D35"/>
    <mergeCell ref="I35:K35"/>
    <mergeCell ref="A33:D33"/>
    <mergeCell ref="A34:D34"/>
    <mergeCell ref="M35:P35"/>
    <mergeCell ref="E33:G33"/>
    <mergeCell ref="E34:G34"/>
    <mergeCell ref="E35:G35"/>
    <mergeCell ref="M33:P33"/>
    <mergeCell ref="M34:P34"/>
  </mergeCells>
  <printOptions/>
  <pageMargins left="0.99" right="0.22" top="0.58" bottom="0.17" header="0.5" footer="0.23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SheetLayoutView="100" workbookViewId="0" topLeftCell="A4">
      <selection activeCell="I44" sqref="I44:K44"/>
    </sheetView>
  </sheetViews>
  <sheetFormatPr defaultColWidth="9.140625" defaultRowHeight="12.75"/>
  <cols>
    <col min="1" max="1" width="3.57421875" style="0" customWidth="1"/>
    <col min="2" max="2" width="7.140625" style="0" hidden="1" customWidth="1"/>
    <col min="3" max="3" width="6.00390625" style="0" customWidth="1"/>
    <col min="4" max="4" width="7.7109375" style="0" customWidth="1"/>
    <col min="5" max="5" width="5.421875" style="0" customWidth="1"/>
    <col min="6" max="6" width="26.57421875" style="0" customWidth="1"/>
    <col min="7" max="7" width="3.57421875" style="0" customWidth="1"/>
    <col min="8" max="8" width="7.00390625" style="0" customWidth="1"/>
    <col min="9" max="9" width="7.28125" style="0" customWidth="1"/>
    <col min="10" max="10" width="3.8515625" style="0" customWidth="1"/>
    <col min="11" max="11" width="7.421875" style="0" customWidth="1"/>
    <col min="12" max="12" width="4.140625" style="0" customWidth="1"/>
    <col min="13" max="13" width="8.421875" style="0" customWidth="1"/>
    <col min="14" max="14" width="9.57421875" style="0" customWidth="1"/>
    <col min="15" max="15" width="4.00390625" style="0" customWidth="1"/>
    <col min="16" max="16" width="7.8515625" style="0" customWidth="1"/>
    <col min="17" max="17" width="6.28125" style="0" customWidth="1"/>
    <col min="18" max="18" width="5.421875" style="0" customWidth="1"/>
    <col min="19" max="19" width="6.7109375" style="0" customWidth="1"/>
    <col min="20" max="22" width="8.57421875" style="0" customWidth="1"/>
    <col min="23" max="23" width="5.140625" style="0" customWidth="1"/>
    <col min="24" max="24" width="5.57421875" style="0" customWidth="1"/>
    <col min="25" max="25" width="9.140625" style="0" hidden="1" customWidth="1"/>
  </cols>
  <sheetData>
    <row r="1" spans="1:25" ht="9.75" customHeight="1">
      <c r="A1" s="1"/>
      <c r="B1" s="1"/>
      <c r="C1" s="8"/>
      <c r="D1" s="4"/>
      <c r="P1" s="289" t="s">
        <v>20</v>
      </c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5.75" customHeight="1">
      <c r="A2" s="288"/>
      <c r="B2" s="288"/>
      <c r="C2" s="288"/>
      <c r="D2" s="288"/>
      <c r="E2" s="288"/>
      <c r="F2" s="288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9.75" customHeight="1">
      <c r="A3" s="288"/>
      <c r="B3" s="288"/>
      <c r="C3" s="288"/>
      <c r="D3" s="288"/>
      <c r="E3" s="288"/>
      <c r="F3" s="288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5" ht="18.75" customHeight="1">
      <c r="A4" s="290" t="s">
        <v>12</v>
      </c>
      <c r="B4" s="290"/>
      <c r="C4" s="290"/>
      <c r="D4" s="290"/>
      <c r="E4" s="290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13.5" customHeight="1">
      <c r="A5" s="175" t="s">
        <v>13</v>
      </c>
      <c r="B5" s="175"/>
      <c r="C5" s="175"/>
      <c r="D5" s="291"/>
      <c r="E5" s="292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t="15.75" customHeight="1">
      <c r="A6" s="188" t="s">
        <v>111</v>
      </c>
      <c r="B6" s="188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ht="9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5" ht="18.75" customHeight="1">
      <c r="A8" s="287" t="str">
        <f>мо2!A8</f>
        <v>за травень 2013 року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</row>
    <row r="9" spans="1:25" ht="21" customHeight="1">
      <c r="A9" s="181" t="s">
        <v>79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ht="12.75">
      <c r="X10" t="s">
        <v>19</v>
      </c>
    </row>
    <row r="11" spans="1:24" ht="16.5" customHeight="1">
      <c r="A11" s="255" t="s">
        <v>22</v>
      </c>
      <c r="B11" s="244" t="s">
        <v>82</v>
      </c>
      <c r="C11" s="255" t="s">
        <v>66</v>
      </c>
      <c r="D11" s="255" t="s">
        <v>67</v>
      </c>
      <c r="E11" s="271" t="s">
        <v>68</v>
      </c>
      <c r="F11" s="255" t="s">
        <v>69</v>
      </c>
      <c r="G11" s="272" t="s">
        <v>70</v>
      </c>
      <c r="H11" s="273"/>
      <c r="I11" s="183" t="s">
        <v>76</v>
      </c>
      <c r="J11" s="183"/>
      <c r="K11" s="183"/>
      <c r="L11" s="183"/>
      <c r="M11" s="183"/>
      <c r="N11" s="183" t="s">
        <v>77</v>
      </c>
      <c r="O11" s="183"/>
      <c r="P11" s="183"/>
      <c r="Q11" s="183"/>
      <c r="R11" s="183"/>
      <c r="S11" s="183"/>
      <c r="T11" s="183"/>
      <c r="U11" s="293" t="s">
        <v>222</v>
      </c>
      <c r="V11" s="294"/>
      <c r="W11" s="272" t="s">
        <v>78</v>
      </c>
      <c r="X11" s="273"/>
    </row>
    <row r="12" spans="1:24" s="28" customFormat="1" ht="22.5" customHeight="1">
      <c r="A12" s="255"/>
      <c r="B12" s="295"/>
      <c r="C12" s="255"/>
      <c r="D12" s="255"/>
      <c r="E12" s="271"/>
      <c r="F12" s="255"/>
      <c r="G12" s="274"/>
      <c r="H12" s="275"/>
      <c r="I12" s="255" t="s">
        <v>73</v>
      </c>
      <c r="J12" s="271" t="s">
        <v>68</v>
      </c>
      <c r="K12" s="278" t="s">
        <v>74</v>
      </c>
      <c r="L12" s="279"/>
      <c r="M12" s="255" t="s">
        <v>5</v>
      </c>
      <c r="N12" s="255" t="s">
        <v>73</v>
      </c>
      <c r="O12" s="271" t="s">
        <v>68</v>
      </c>
      <c r="P12" s="278" t="s">
        <v>80</v>
      </c>
      <c r="Q12" s="284"/>
      <c r="R12" s="284"/>
      <c r="S12" s="279"/>
      <c r="T12" s="255" t="s">
        <v>5</v>
      </c>
      <c r="U12" s="30" t="s">
        <v>71</v>
      </c>
      <c r="V12" s="30" t="s">
        <v>71</v>
      </c>
      <c r="W12" s="274"/>
      <c r="X12" s="275"/>
    </row>
    <row r="13" spans="1:24" s="28" customFormat="1" ht="27.75" customHeight="1">
      <c r="A13" s="255"/>
      <c r="B13" s="295"/>
      <c r="C13" s="255"/>
      <c r="D13" s="255"/>
      <c r="E13" s="271"/>
      <c r="F13" s="255"/>
      <c r="G13" s="274"/>
      <c r="H13" s="275"/>
      <c r="I13" s="255"/>
      <c r="J13" s="271"/>
      <c r="K13" s="280"/>
      <c r="L13" s="281"/>
      <c r="M13" s="255"/>
      <c r="N13" s="255"/>
      <c r="O13" s="271"/>
      <c r="P13" s="280"/>
      <c r="Q13" s="285"/>
      <c r="R13" s="285"/>
      <c r="S13" s="281"/>
      <c r="T13" s="255"/>
      <c r="U13" s="30">
        <v>801</v>
      </c>
      <c r="V13" s="30">
        <v>401</v>
      </c>
      <c r="W13" s="274"/>
      <c r="X13" s="275"/>
    </row>
    <row r="14" spans="1:24" s="28" customFormat="1" ht="24" customHeight="1">
      <c r="A14" s="255"/>
      <c r="B14" s="295"/>
      <c r="C14" s="255"/>
      <c r="D14" s="255"/>
      <c r="E14" s="271"/>
      <c r="F14" s="255"/>
      <c r="G14" s="276"/>
      <c r="H14" s="277"/>
      <c r="I14" s="255"/>
      <c r="J14" s="271"/>
      <c r="K14" s="282"/>
      <c r="L14" s="283"/>
      <c r="M14" s="255"/>
      <c r="N14" s="255"/>
      <c r="O14" s="271"/>
      <c r="P14" s="282"/>
      <c r="Q14" s="286"/>
      <c r="R14" s="286"/>
      <c r="S14" s="283"/>
      <c r="T14" s="255"/>
      <c r="U14" s="30" t="s">
        <v>72</v>
      </c>
      <c r="V14" s="30" t="s">
        <v>72</v>
      </c>
      <c r="W14" s="276"/>
      <c r="X14" s="277"/>
    </row>
    <row r="15" spans="1:24" ht="21" customHeight="1">
      <c r="A15" s="255"/>
      <c r="B15" s="245"/>
      <c r="C15" s="255"/>
      <c r="D15" s="255"/>
      <c r="E15" s="271"/>
      <c r="F15" s="255"/>
      <c r="G15" s="32" t="s">
        <v>71</v>
      </c>
      <c r="H15" s="23" t="s">
        <v>72</v>
      </c>
      <c r="I15" s="255"/>
      <c r="J15" s="271"/>
      <c r="K15" s="23">
        <v>321</v>
      </c>
      <c r="L15" s="23" t="s">
        <v>75</v>
      </c>
      <c r="M15" s="255"/>
      <c r="N15" s="255"/>
      <c r="O15" s="271"/>
      <c r="P15" s="23">
        <v>801</v>
      </c>
      <c r="Q15" s="23">
        <v>234</v>
      </c>
      <c r="R15" s="23">
        <v>204</v>
      </c>
      <c r="S15" s="23">
        <v>113</v>
      </c>
      <c r="T15" s="255"/>
      <c r="U15" s="30">
        <v>401</v>
      </c>
      <c r="V15" s="30">
        <v>132</v>
      </c>
      <c r="W15" s="32" t="s">
        <v>71</v>
      </c>
      <c r="X15" s="32" t="s">
        <v>72</v>
      </c>
    </row>
    <row r="16" spans="1:24" ht="12.75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4">
        <v>14</v>
      </c>
      <c r="O16" s="34">
        <v>15</v>
      </c>
      <c r="P16" s="34">
        <v>16</v>
      </c>
      <c r="Q16" s="34">
        <v>17</v>
      </c>
      <c r="R16" s="34">
        <v>18</v>
      </c>
      <c r="S16" s="34">
        <v>19</v>
      </c>
      <c r="T16" s="34">
        <v>20</v>
      </c>
      <c r="U16" s="34">
        <v>21</v>
      </c>
      <c r="V16" s="34">
        <v>22</v>
      </c>
      <c r="W16" s="34">
        <v>23</v>
      </c>
      <c r="X16" s="34">
        <v>24</v>
      </c>
    </row>
    <row r="17" spans="1:24" ht="22.5" customHeight="1">
      <c r="A17" s="62">
        <v>1</v>
      </c>
      <c r="B17" s="45"/>
      <c r="C17" s="62">
        <v>2240</v>
      </c>
      <c r="D17" s="46">
        <v>41299</v>
      </c>
      <c r="E17" s="45" t="s">
        <v>219</v>
      </c>
      <c r="F17" s="105"/>
      <c r="G17" s="62" t="s">
        <v>112</v>
      </c>
      <c r="H17" s="92" t="s">
        <v>112</v>
      </c>
      <c r="I17" s="111"/>
      <c r="J17" s="44"/>
      <c r="K17" s="92">
        <v>16.64</v>
      </c>
      <c r="L17" s="92" t="s">
        <v>112</v>
      </c>
      <c r="M17" s="113">
        <f>K17</f>
        <v>16.64</v>
      </c>
      <c r="N17" s="46">
        <v>41407</v>
      </c>
      <c r="O17" s="45" t="s">
        <v>240</v>
      </c>
      <c r="P17" s="92">
        <v>16.64</v>
      </c>
      <c r="Q17" s="113" t="s">
        <v>112</v>
      </c>
      <c r="R17" s="113" t="s">
        <v>112</v>
      </c>
      <c r="S17" s="113" t="s">
        <v>112</v>
      </c>
      <c r="T17" s="113">
        <f>SUM(P17:S17)</f>
        <v>16.64</v>
      </c>
      <c r="U17" s="113" t="s">
        <v>112</v>
      </c>
      <c r="V17" s="113" t="s">
        <v>112</v>
      </c>
      <c r="W17" s="110" t="s">
        <v>112</v>
      </c>
      <c r="X17" s="113" t="s">
        <v>112</v>
      </c>
    </row>
    <row r="18" spans="1:24" ht="22.5" customHeight="1">
      <c r="A18" s="62">
        <v>2</v>
      </c>
      <c r="B18" s="45"/>
      <c r="C18" s="62">
        <v>2210</v>
      </c>
      <c r="D18" s="46">
        <v>41414</v>
      </c>
      <c r="E18" s="45" t="s">
        <v>241</v>
      </c>
      <c r="F18" s="105"/>
      <c r="G18" s="62" t="s">
        <v>112</v>
      </c>
      <c r="H18" s="92" t="s">
        <v>112</v>
      </c>
      <c r="I18" s="111"/>
      <c r="J18" s="44"/>
      <c r="K18" s="92">
        <v>543.1</v>
      </c>
      <c r="L18" s="92" t="s">
        <v>112</v>
      </c>
      <c r="M18" s="113">
        <f>K18</f>
        <v>543.1</v>
      </c>
      <c r="N18" s="46">
        <v>41414</v>
      </c>
      <c r="O18" s="45" t="s">
        <v>242</v>
      </c>
      <c r="P18" s="92">
        <v>91.1</v>
      </c>
      <c r="Q18" s="113" t="s">
        <v>112</v>
      </c>
      <c r="R18" s="113" t="s">
        <v>112</v>
      </c>
      <c r="S18" s="113">
        <v>452</v>
      </c>
      <c r="T18" s="113">
        <f aca="true" t="shared" si="0" ref="T18:T34">SUM(P18:S18)</f>
        <v>543.1</v>
      </c>
      <c r="U18" s="113">
        <v>452</v>
      </c>
      <c r="V18" s="113">
        <v>229</v>
      </c>
      <c r="W18" s="110" t="s">
        <v>112</v>
      </c>
      <c r="X18" s="113" t="s">
        <v>112</v>
      </c>
    </row>
    <row r="19" spans="1:24" ht="22.5" customHeight="1">
      <c r="A19" s="62">
        <v>3</v>
      </c>
      <c r="B19" s="45"/>
      <c r="C19" s="62">
        <v>2240</v>
      </c>
      <c r="D19" s="46">
        <v>41414</v>
      </c>
      <c r="E19" s="45" t="s">
        <v>243</v>
      </c>
      <c r="F19" s="105"/>
      <c r="G19" s="62" t="s">
        <v>112</v>
      </c>
      <c r="H19" s="62" t="s">
        <v>112</v>
      </c>
      <c r="I19" s="111"/>
      <c r="J19" s="44"/>
      <c r="K19" s="92">
        <v>204</v>
      </c>
      <c r="L19" s="92" t="s">
        <v>112</v>
      </c>
      <c r="M19" s="113">
        <f>K19</f>
        <v>204</v>
      </c>
      <c r="N19" s="46">
        <v>41414</v>
      </c>
      <c r="O19" s="45" t="s">
        <v>243</v>
      </c>
      <c r="P19" s="92">
        <v>204</v>
      </c>
      <c r="Q19" s="113" t="s">
        <v>112</v>
      </c>
      <c r="R19" s="113" t="s">
        <v>112</v>
      </c>
      <c r="S19" s="113" t="s">
        <v>112</v>
      </c>
      <c r="T19" s="113">
        <f t="shared" si="0"/>
        <v>204</v>
      </c>
      <c r="U19" s="113" t="s">
        <v>112</v>
      </c>
      <c r="V19" s="113" t="s">
        <v>112</v>
      </c>
      <c r="W19" s="110" t="s">
        <v>112</v>
      </c>
      <c r="X19" s="113" t="s">
        <v>112</v>
      </c>
    </row>
    <row r="20" spans="1:24" ht="22.5" customHeight="1">
      <c r="A20" s="110">
        <v>4</v>
      </c>
      <c r="B20" s="109"/>
      <c r="C20" s="110">
        <v>2240</v>
      </c>
      <c r="D20" s="111">
        <v>36895</v>
      </c>
      <c r="E20" s="109" t="s">
        <v>220</v>
      </c>
      <c r="F20" s="112"/>
      <c r="G20" s="62" t="s">
        <v>112</v>
      </c>
      <c r="H20" s="110" t="s">
        <v>112</v>
      </c>
      <c r="I20" s="111"/>
      <c r="J20" s="114"/>
      <c r="K20" s="113">
        <v>420.04</v>
      </c>
      <c r="L20" s="92" t="s">
        <v>112</v>
      </c>
      <c r="M20" s="113">
        <f>K20</f>
        <v>420.04</v>
      </c>
      <c r="N20" s="111">
        <v>41407</v>
      </c>
      <c r="O20" s="109" t="s">
        <v>221</v>
      </c>
      <c r="P20" s="113">
        <v>420.04</v>
      </c>
      <c r="Q20" s="113" t="s">
        <v>112</v>
      </c>
      <c r="R20" s="113" t="s">
        <v>112</v>
      </c>
      <c r="S20" s="113" t="s">
        <v>112</v>
      </c>
      <c r="T20" s="113">
        <f t="shared" si="0"/>
        <v>420.04</v>
      </c>
      <c r="U20" s="113" t="s">
        <v>112</v>
      </c>
      <c r="V20" s="113" t="s">
        <v>112</v>
      </c>
      <c r="W20" s="110" t="s">
        <v>112</v>
      </c>
      <c r="X20" s="113" t="s">
        <v>112</v>
      </c>
    </row>
    <row r="21" spans="1:24" ht="22.5" customHeight="1">
      <c r="A21" s="110">
        <v>5</v>
      </c>
      <c r="B21" s="45"/>
      <c r="C21" s="62">
        <v>2272</v>
      </c>
      <c r="D21" s="46">
        <v>41299</v>
      </c>
      <c r="E21" s="45" t="s">
        <v>144</v>
      </c>
      <c r="F21" s="105"/>
      <c r="G21" s="62" t="s">
        <v>112</v>
      </c>
      <c r="H21" s="110" t="s">
        <v>112</v>
      </c>
      <c r="I21" s="111"/>
      <c r="J21" s="114"/>
      <c r="K21" s="113">
        <v>163</v>
      </c>
      <c r="L21" s="92" t="s">
        <v>112</v>
      </c>
      <c r="M21" s="113">
        <f aca="true" t="shared" si="1" ref="M21:M34">K21</f>
        <v>163</v>
      </c>
      <c r="N21" s="111">
        <v>41416</v>
      </c>
      <c r="O21" s="109" t="s">
        <v>244</v>
      </c>
      <c r="P21" s="113">
        <v>163</v>
      </c>
      <c r="Q21" s="113" t="s">
        <v>112</v>
      </c>
      <c r="R21" s="113" t="s">
        <v>112</v>
      </c>
      <c r="S21" s="113" t="s">
        <v>112</v>
      </c>
      <c r="T21" s="113">
        <f t="shared" si="0"/>
        <v>163</v>
      </c>
      <c r="U21" s="113" t="s">
        <v>112</v>
      </c>
      <c r="V21" s="113" t="s">
        <v>112</v>
      </c>
      <c r="W21" s="110" t="s">
        <v>112</v>
      </c>
      <c r="X21" s="110" t="s">
        <v>112</v>
      </c>
    </row>
    <row r="22" spans="1:24" ht="22.5" customHeight="1">
      <c r="A22" s="62">
        <v>6</v>
      </c>
      <c r="B22" s="45"/>
      <c r="C22" s="62">
        <v>2273</v>
      </c>
      <c r="D22" s="46">
        <v>41299</v>
      </c>
      <c r="E22" s="45" t="s">
        <v>144</v>
      </c>
      <c r="F22" s="105"/>
      <c r="G22" s="62" t="s">
        <v>112</v>
      </c>
      <c r="H22" s="62" t="str">
        <f>"-"</f>
        <v>-</v>
      </c>
      <c r="I22" s="111"/>
      <c r="J22" s="44"/>
      <c r="K22" s="92">
        <v>1231.37</v>
      </c>
      <c r="L22" s="92" t="s">
        <v>112</v>
      </c>
      <c r="M22" s="113">
        <f t="shared" si="1"/>
        <v>1231.37</v>
      </c>
      <c r="N22" s="46">
        <v>41416</v>
      </c>
      <c r="O22" s="45" t="s">
        <v>244</v>
      </c>
      <c r="P22" s="92">
        <v>1231.37</v>
      </c>
      <c r="Q22" s="113" t="s">
        <v>112</v>
      </c>
      <c r="R22" s="113" t="s">
        <v>112</v>
      </c>
      <c r="S22" s="113" t="s">
        <v>112</v>
      </c>
      <c r="T22" s="113">
        <f t="shared" si="0"/>
        <v>1231.37</v>
      </c>
      <c r="U22" s="113" t="s">
        <v>112</v>
      </c>
      <c r="V22" s="113" t="s">
        <v>112</v>
      </c>
      <c r="W22" s="110" t="s">
        <v>112</v>
      </c>
      <c r="X22" s="110" t="s">
        <v>112</v>
      </c>
    </row>
    <row r="23" spans="1:24" ht="22.5" customHeight="1">
      <c r="A23" s="62">
        <v>7</v>
      </c>
      <c r="B23" s="45"/>
      <c r="C23" s="62">
        <v>2240</v>
      </c>
      <c r="D23" s="46">
        <v>41299</v>
      </c>
      <c r="E23" s="45" t="s">
        <v>219</v>
      </c>
      <c r="F23" s="105"/>
      <c r="G23" s="62" t="s">
        <v>112</v>
      </c>
      <c r="H23" s="62" t="str">
        <f>"-"</f>
        <v>-</v>
      </c>
      <c r="I23" s="111"/>
      <c r="J23" s="44"/>
      <c r="K23" s="92">
        <v>32.11</v>
      </c>
      <c r="L23" s="92" t="s">
        <v>112</v>
      </c>
      <c r="M23" s="113">
        <f t="shared" si="1"/>
        <v>32.11</v>
      </c>
      <c r="N23" s="46">
        <v>41422</v>
      </c>
      <c r="O23" s="45" t="s">
        <v>245</v>
      </c>
      <c r="P23" s="92">
        <v>32.11</v>
      </c>
      <c r="Q23" s="113" t="s">
        <v>112</v>
      </c>
      <c r="R23" s="113" t="s">
        <v>112</v>
      </c>
      <c r="S23" s="113" t="s">
        <v>112</v>
      </c>
      <c r="T23" s="113">
        <f t="shared" si="0"/>
        <v>32.11</v>
      </c>
      <c r="U23" s="113" t="s">
        <v>112</v>
      </c>
      <c r="V23" s="113" t="s">
        <v>112</v>
      </c>
      <c r="W23" s="110" t="s">
        <v>112</v>
      </c>
      <c r="X23" s="110" t="s">
        <v>112</v>
      </c>
    </row>
    <row r="24" spans="1:24" ht="22.5" customHeight="1">
      <c r="A24" s="62"/>
      <c r="B24" s="45"/>
      <c r="C24" s="62"/>
      <c r="D24" s="46"/>
      <c r="E24" s="45"/>
      <c r="F24" s="105"/>
      <c r="G24" s="62" t="s">
        <v>112</v>
      </c>
      <c r="H24" s="62" t="s">
        <v>112</v>
      </c>
      <c r="I24" s="111"/>
      <c r="J24" s="44"/>
      <c r="K24" s="92"/>
      <c r="L24" s="92" t="s">
        <v>112</v>
      </c>
      <c r="M24" s="113">
        <f t="shared" si="1"/>
        <v>0</v>
      </c>
      <c r="N24" s="46" t="s">
        <v>112</v>
      </c>
      <c r="O24" s="45" t="s">
        <v>112</v>
      </c>
      <c r="P24" s="92" t="s">
        <v>112</v>
      </c>
      <c r="Q24" s="113" t="s">
        <v>112</v>
      </c>
      <c r="R24" s="113" t="s">
        <v>112</v>
      </c>
      <c r="S24" s="113" t="s">
        <v>112</v>
      </c>
      <c r="T24" s="113">
        <f t="shared" si="0"/>
        <v>0</v>
      </c>
      <c r="U24" s="113" t="s">
        <v>112</v>
      </c>
      <c r="V24" s="113" t="s">
        <v>112</v>
      </c>
      <c r="W24" s="110" t="s">
        <v>112</v>
      </c>
      <c r="X24" s="110" t="s">
        <v>112</v>
      </c>
    </row>
    <row r="25" spans="1:24" ht="22.5" customHeight="1">
      <c r="A25" s="62"/>
      <c r="B25" s="45"/>
      <c r="C25" s="62"/>
      <c r="D25" s="46"/>
      <c r="E25" s="45"/>
      <c r="F25" s="105"/>
      <c r="G25" s="62" t="s">
        <v>112</v>
      </c>
      <c r="H25" s="62" t="s">
        <v>112</v>
      </c>
      <c r="I25" s="111"/>
      <c r="J25" s="44"/>
      <c r="K25" s="92"/>
      <c r="L25" s="92" t="s">
        <v>112</v>
      </c>
      <c r="M25" s="113">
        <f t="shared" si="1"/>
        <v>0</v>
      </c>
      <c r="N25" s="46" t="s">
        <v>112</v>
      </c>
      <c r="O25" s="45" t="s">
        <v>112</v>
      </c>
      <c r="P25" s="92" t="s">
        <v>112</v>
      </c>
      <c r="Q25" s="113" t="s">
        <v>112</v>
      </c>
      <c r="R25" s="113" t="s">
        <v>112</v>
      </c>
      <c r="S25" s="113" t="s">
        <v>112</v>
      </c>
      <c r="T25" s="113">
        <f t="shared" si="0"/>
        <v>0</v>
      </c>
      <c r="U25" s="113" t="s">
        <v>112</v>
      </c>
      <c r="V25" s="113" t="s">
        <v>112</v>
      </c>
      <c r="W25" s="110" t="s">
        <v>112</v>
      </c>
      <c r="X25" s="110" t="s">
        <v>112</v>
      </c>
    </row>
    <row r="26" spans="1:24" ht="24.75" customHeight="1">
      <c r="A26" s="62"/>
      <c r="B26" s="45"/>
      <c r="C26" s="62"/>
      <c r="D26" s="46"/>
      <c r="E26" s="45"/>
      <c r="F26" s="105"/>
      <c r="G26" s="62" t="s">
        <v>112</v>
      </c>
      <c r="H26" s="62" t="s">
        <v>112</v>
      </c>
      <c r="I26" s="111"/>
      <c r="J26" s="44"/>
      <c r="K26" s="92"/>
      <c r="L26" s="92" t="s">
        <v>112</v>
      </c>
      <c r="M26" s="113">
        <f t="shared" si="1"/>
        <v>0</v>
      </c>
      <c r="N26" s="46" t="s">
        <v>112</v>
      </c>
      <c r="O26" s="45" t="s">
        <v>112</v>
      </c>
      <c r="P26" s="92"/>
      <c r="Q26" s="113" t="s">
        <v>112</v>
      </c>
      <c r="R26" s="113" t="s">
        <v>112</v>
      </c>
      <c r="S26" s="113" t="s">
        <v>112</v>
      </c>
      <c r="T26" s="113">
        <f t="shared" si="0"/>
        <v>0</v>
      </c>
      <c r="U26" s="113" t="s">
        <v>112</v>
      </c>
      <c r="V26" s="113" t="s">
        <v>112</v>
      </c>
      <c r="W26" s="110" t="s">
        <v>112</v>
      </c>
      <c r="X26" s="113" t="s">
        <v>112</v>
      </c>
    </row>
    <row r="27" spans="1:24" ht="24.75" customHeight="1">
      <c r="A27" s="62"/>
      <c r="B27" s="45"/>
      <c r="C27" s="62"/>
      <c r="D27" s="46"/>
      <c r="E27" s="45"/>
      <c r="F27" s="105"/>
      <c r="G27" s="62" t="s">
        <v>112</v>
      </c>
      <c r="H27" s="62" t="s">
        <v>112</v>
      </c>
      <c r="I27" s="111"/>
      <c r="J27" s="44"/>
      <c r="K27" s="92"/>
      <c r="L27" s="92" t="s">
        <v>112</v>
      </c>
      <c r="M27" s="113">
        <f t="shared" si="1"/>
        <v>0</v>
      </c>
      <c r="N27" s="46"/>
      <c r="O27" s="45"/>
      <c r="P27" s="92" t="s">
        <v>112</v>
      </c>
      <c r="Q27" s="113" t="s">
        <v>112</v>
      </c>
      <c r="R27" s="113" t="s">
        <v>112</v>
      </c>
      <c r="S27" s="113" t="s">
        <v>112</v>
      </c>
      <c r="T27" s="113">
        <f t="shared" si="0"/>
        <v>0</v>
      </c>
      <c r="U27" s="113"/>
      <c r="V27" s="113"/>
      <c r="W27" s="110" t="s">
        <v>112</v>
      </c>
      <c r="X27" s="113" t="s">
        <v>112</v>
      </c>
    </row>
    <row r="28" spans="1:24" ht="24.75" customHeight="1" hidden="1">
      <c r="A28" s="62">
        <v>12</v>
      </c>
      <c r="B28" s="45"/>
      <c r="C28" s="62"/>
      <c r="D28" s="46"/>
      <c r="E28" s="45"/>
      <c r="F28" s="105"/>
      <c r="G28" s="62" t="s">
        <v>112</v>
      </c>
      <c r="H28" s="62" t="str">
        <f>"-"</f>
        <v>-</v>
      </c>
      <c r="I28" s="111"/>
      <c r="J28" s="44"/>
      <c r="K28" s="92" t="s">
        <v>112</v>
      </c>
      <c r="L28" s="92" t="s">
        <v>112</v>
      </c>
      <c r="M28" s="113" t="str">
        <f t="shared" si="1"/>
        <v>-</v>
      </c>
      <c r="N28" s="46"/>
      <c r="O28" s="45"/>
      <c r="P28" s="92" t="s">
        <v>112</v>
      </c>
      <c r="Q28" s="113" t="s">
        <v>112</v>
      </c>
      <c r="R28" s="113" t="s">
        <v>112</v>
      </c>
      <c r="S28" s="113" t="s">
        <v>112</v>
      </c>
      <c r="T28" s="113">
        <f t="shared" si="0"/>
        <v>0</v>
      </c>
      <c r="U28" s="113"/>
      <c r="V28" s="113"/>
      <c r="W28" s="110" t="s">
        <v>112</v>
      </c>
      <c r="X28" s="110" t="s">
        <v>112</v>
      </c>
    </row>
    <row r="29" spans="1:24" ht="16.5" customHeight="1" hidden="1">
      <c r="A29" s="62">
        <v>12</v>
      </c>
      <c r="B29" s="45"/>
      <c r="C29" s="62"/>
      <c r="D29" s="46"/>
      <c r="E29" s="45"/>
      <c r="F29" s="105"/>
      <c r="G29" s="62" t="s">
        <v>112</v>
      </c>
      <c r="H29" s="62" t="str">
        <f>"-"</f>
        <v>-</v>
      </c>
      <c r="I29" s="111"/>
      <c r="J29" s="44"/>
      <c r="K29" s="92" t="s">
        <v>112</v>
      </c>
      <c r="L29" s="92" t="s">
        <v>112</v>
      </c>
      <c r="M29" s="113" t="str">
        <f t="shared" si="1"/>
        <v>-</v>
      </c>
      <c r="N29" s="46"/>
      <c r="O29" s="45"/>
      <c r="P29" s="92" t="s">
        <v>112</v>
      </c>
      <c r="Q29" s="113" t="s">
        <v>112</v>
      </c>
      <c r="R29" s="113" t="s">
        <v>112</v>
      </c>
      <c r="S29" s="113" t="s">
        <v>112</v>
      </c>
      <c r="T29" s="113">
        <f t="shared" si="0"/>
        <v>0</v>
      </c>
      <c r="U29" s="113"/>
      <c r="V29" s="113"/>
      <c r="W29" s="110" t="s">
        <v>112</v>
      </c>
      <c r="X29" s="110" t="s">
        <v>112</v>
      </c>
    </row>
    <row r="30" spans="1:24" ht="16.5" customHeight="1" hidden="1">
      <c r="A30" s="62">
        <v>13</v>
      </c>
      <c r="B30" s="45"/>
      <c r="C30" s="62"/>
      <c r="D30" s="46"/>
      <c r="E30" s="45"/>
      <c r="F30" s="105"/>
      <c r="G30" s="62" t="s">
        <v>112</v>
      </c>
      <c r="H30" s="62" t="s">
        <v>112</v>
      </c>
      <c r="I30" s="111"/>
      <c r="J30" s="44"/>
      <c r="K30" s="92" t="s">
        <v>112</v>
      </c>
      <c r="L30" s="92" t="s">
        <v>112</v>
      </c>
      <c r="M30" s="113" t="str">
        <f t="shared" si="1"/>
        <v>-</v>
      </c>
      <c r="N30" s="46"/>
      <c r="O30" s="45"/>
      <c r="P30" s="92" t="s">
        <v>112</v>
      </c>
      <c r="Q30" s="113" t="s">
        <v>112</v>
      </c>
      <c r="R30" s="113" t="s">
        <v>112</v>
      </c>
      <c r="S30" s="113" t="s">
        <v>112</v>
      </c>
      <c r="T30" s="113">
        <f t="shared" si="0"/>
        <v>0</v>
      </c>
      <c r="U30" s="113"/>
      <c r="V30" s="113"/>
      <c r="W30" s="110" t="s">
        <v>112</v>
      </c>
      <c r="X30" s="110" t="s">
        <v>112</v>
      </c>
    </row>
    <row r="31" spans="1:24" ht="16.5" customHeight="1" hidden="1">
      <c r="A31" s="62">
        <v>14</v>
      </c>
      <c r="B31" s="45"/>
      <c r="C31" s="62"/>
      <c r="D31" s="46"/>
      <c r="E31" s="45"/>
      <c r="F31" s="105"/>
      <c r="G31" s="62" t="s">
        <v>112</v>
      </c>
      <c r="H31" s="62" t="s">
        <v>112</v>
      </c>
      <c r="I31" s="111"/>
      <c r="J31" s="44"/>
      <c r="K31" s="92" t="s">
        <v>112</v>
      </c>
      <c r="L31" s="92" t="s">
        <v>112</v>
      </c>
      <c r="M31" s="113" t="str">
        <f t="shared" si="1"/>
        <v>-</v>
      </c>
      <c r="N31" s="46"/>
      <c r="O31" s="45"/>
      <c r="P31" s="92" t="s">
        <v>112</v>
      </c>
      <c r="Q31" s="113" t="s">
        <v>112</v>
      </c>
      <c r="R31" s="113" t="s">
        <v>112</v>
      </c>
      <c r="S31" s="113" t="s">
        <v>112</v>
      </c>
      <c r="T31" s="113">
        <f t="shared" si="0"/>
        <v>0</v>
      </c>
      <c r="U31" s="113"/>
      <c r="V31" s="113"/>
      <c r="W31" s="110" t="s">
        <v>112</v>
      </c>
      <c r="X31" s="110" t="s">
        <v>112</v>
      </c>
    </row>
    <row r="32" spans="1:24" ht="16.5" customHeight="1" hidden="1">
      <c r="A32" s="62">
        <v>15</v>
      </c>
      <c r="B32" s="45"/>
      <c r="C32" s="62"/>
      <c r="D32" s="46"/>
      <c r="E32" s="45"/>
      <c r="F32" s="105"/>
      <c r="G32" s="62" t="s">
        <v>112</v>
      </c>
      <c r="H32" s="62" t="s">
        <v>112</v>
      </c>
      <c r="I32" s="111"/>
      <c r="J32" s="44"/>
      <c r="K32" s="92" t="s">
        <v>112</v>
      </c>
      <c r="L32" s="92" t="s">
        <v>112</v>
      </c>
      <c r="M32" s="113" t="str">
        <f t="shared" si="1"/>
        <v>-</v>
      </c>
      <c r="N32" s="46"/>
      <c r="O32" s="45"/>
      <c r="P32" s="92" t="s">
        <v>112</v>
      </c>
      <c r="Q32" s="113" t="s">
        <v>112</v>
      </c>
      <c r="R32" s="113" t="s">
        <v>112</v>
      </c>
      <c r="S32" s="113" t="s">
        <v>112</v>
      </c>
      <c r="T32" s="113">
        <f t="shared" si="0"/>
        <v>0</v>
      </c>
      <c r="U32" s="113"/>
      <c r="V32" s="113"/>
      <c r="W32" s="110" t="s">
        <v>112</v>
      </c>
      <c r="X32" s="110" t="s">
        <v>112</v>
      </c>
    </row>
    <row r="33" spans="1:24" ht="16.5" customHeight="1" hidden="1">
      <c r="A33" s="62">
        <v>16</v>
      </c>
      <c r="B33" s="45"/>
      <c r="C33" s="62"/>
      <c r="D33" s="46"/>
      <c r="E33" s="45"/>
      <c r="F33" s="105"/>
      <c r="G33" s="62" t="s">
        <v>112</v>
      </c>
      <c r="H33" s="62" t="s">
        <v>112</v>
      </c>
      <c r="I33" s="111"/>
      <c r="J33" s="44"/>
      <c r="K33" s="92" t="s">
        <v>112</v>
      </c>
      <c r="L33" s="92" t="s">
        <v>112</v>
      </c>
      <c r="M33" s="113" t="str">
        <f t="shared" si="1"/>
        <v>-</v>
      </c>
      <c r="N33" s="46"/>
      <c r="O33" s="45"/>
      <c r="P33" s="92" t="s">
        <v>112</v>
      </c>
      <c r="Q33" s="92" t="s">
        <v>112</v>
      </c>
      <c r="R33" s="92" t="s">
        <v>112</v>
      </c>
      <c r="S33" s="113" t="s">
        <v>112</v>
      </c>
      <c r="T33" s="113">
        <f t="shared" si="0"/>
        <v>0</v>
      </c>
      <c r="U33" s="113"/>
      <c r="V33" s="113"/>
      <c r="W33" s="62" t="s">
        <v>112</v>
      </c>
      <c r="X33" s="110" t="s">
        <v>112</v>
      </c>
    </row>
    <row r="34" spans="1:24" ht="16.5" customHeight="1" hidden="1">
      <c r="A34" s="62">
        <v>17</v>
      </c>
      <c r="B34" s="45"/>
      <c r="C34" s="62"/>
      <c r="D34" s="46"/>
      <c r="E34" s="45"/>
      <c r="F34" s="105"/>
      <c r="G34" s="62" t="s">
        <v>112</v>
      </c>
      <c r="H34" s="62" t="s">
        <v>112</v>
      </c>
      <c r="I34" s="111"/>
      <c r="J34" s="44"/>
      <c r="K34" s="92" t="s">
        <v>112</v>
      </c>
      <c r="L34" s="92" t="s">
        <v>112</v>
      </c>
      <c r="M34" s="113" t="str">
        <f t="shared" si="1"/>
        <v>-</v>
      </c>
      <c r="N34" s="46"/>
      <c r="O34" s="45"/>
      <c r="P34" s="92" t="s">
        <v>112</v>
      </c>
      <c r="Q34" s="92" t="s">
        <v>112</v>
      </c>
      <c r="R34" s="92" t="s">
        <v>112</v>
      </c>
      <c r="S34" s="113" t="s">
        <v>112</v>
      </c>
      <c r="T34" s="113">
        <f t="shared" si="0"/>
        <v>0</v>
      </c>
      <c r="U34" s="113"/>
      <c r="V34" s="113"/>
      <c r="W34" s="62" t="s">
        <v>112</v>
      </c>
      <c r="X34" s="110" t="s">
        <v>112</v>
      </c>
    </row>
    <row r="35" spans="1:24" ht="16.5" customHeight="1" hidden="1">
      <c r="A35" s="62"/>
      <c r="B35" s="45"/>
      <c r="C35" s="62"/>
      <c r="D35" s="46"/>
      <c r="E35" s="45"/>
      <c r="F35" s="112"/>
      <c r="G35" s="62"/>
      <c r="H35" s="62"/>
      <c r="I35" s="111"/>
      <c r="J35" s="44"/>
      <c r="K35" s="92"/>
      <c r="L35" s="92"/>
      <c r="M35" s="113"/>
      <c r="N35" s="46"/>
      <c r="O35" s="45"/>
      <c r="P35" s="92"/>
      <c r="Q35" s="92"/>
      <c r="R35" s="92"/>
      <c r="S35" s="113"/>
      <c r="T35" s="113"/>
      <c r="U35" s="113"/>
      <c r="V35" s="113"/>
      <c r="W35" s="62"/>
      <c r="X35" s="110"/>
    </row>
    <row r="36" spans="1:24" ht="16.5" customHeight="1" hidden="1">
      <c r="A36" s="62"/>
      <c r="B36" s="45"/>
      <c r="C36" s="62"/>
      <c r="D36" s="46"/>
      <c r="E36" s="45"/>
      <c r="F36" s="112"/>
      <c r="G36" s="62"/>
      <c r="H36" s="62"/>
      <c r="I36" s="111"/>
      <c r="J36" s="44"/>
      <c r="K36" s="92"/>
      <c r="L36" s="92"/>
      <c r="M36" s="113"/>
      <c r="N36" s="46"/>
      <c r="O36" s="45"/>
      <c r="P36" s="92"/>
      <c r="Q36" s="92"/>
      <c r="R36" s="92"/>
      <c r="S36" s="113"/>
      <c r="T36" s="113"/>
      <c r="U36" s="113"/>
      <c r="V36" s="113"/>
      <c r="W36" s="62"/>
      <c r="X36" s="110"/>
    </row>
    <row r="37" spans="1:24" ht="16.5" customHeight="1" hidden="1">
      <c r="A37" s="62"/>
      <c r="B37" s="45"/>
      <c r="C37" s="62"/>
      <c r="D37" s="46"/>
      <c r="E37" s="45"/>
      <c r="F37" s="112"/>
      <c r="G37" s="62"/>
      <c r="H37" s="62"/>
      <c r="I37" s="111"/>
      <c r="J37" s="44"/>
      <c r="K37" s="92"/>
      <c r="L37" s="92"/>
      <c r="M37" s="113"/>
      <c r="N37" s="46"/>
      <c r="O37" s="45"/>
      <c r="P37" s="92"/>
      <c r="Q37" s="92"/>
      <c r="R37" s="92"/>
      <c r="S37" s="113"/>
      <c r="T37" s="113"/>
      <c r="U37" s="113"/>
      <c r="V37" s="113"/>
      <c r="W37" s="62"/>
      <c r="X37" s="110"/>
    </row>
    <row r="38" spans="1:24" ht="16.5" customHeight="1" hidden="1">
      <c r="A38" s="62"/>
      <c r="B38" s="45"/>
      <c r="C38" s="62"/>
      <c r="D38" s="46"/>
      <c r="E38" s="45"/>
      <c r="F38" s="112"/>
      <c r="G38" s="62"/>
      <c r="H38" s="62"/>
      <c r="I38" s="111"/>
      <c r="J38" s="44"/>
      <c r="K38" s="92"/>
      <c r="L38" s="92"/>
      <c r="M38" s="113"/>
      <c r="N38" s="46"/>
      <c r="O38" s="45"/>
      <c r="P38" s="92"/>
      <c r="Q38" s="92"/>
      <c r="R38" s="92"/>
      <c r="S38" s="113"/>
      <c r="T38" s="113"/>
      <c r="U38" s="113"/>
      <c r="V38" s="113"/>
      <c r="W38" s="62"/>
      <c r="X38" s="110"/>
    </row>
    <row r="39" spans="1:24" ht="16.5" customHeight="1" hidden="1">
      <c r="A39" s="62"/>
      <c r="B39" s="45"/>
      <c r="C39" s="62"/>
      <c r="D39" s="46"/>
      <c r="E39" s="45"/>
      <c r="F39" s="112"/>
      <c r="G39" s="62"/>
      <c r="H39" s="62"/>
      <c r="I39" s="111"/>
      <c r="J39" s="44"/>
      <c r="K39" s="92"/>
      <c r="L39" s="92"/>
      <c r="M39" s="113"/>
      <c r="N39" s="46"/>
      <c r="O39" s="45"/>
      <c r="P39" s="92"/>
      <c r="Q39" s="92"/>
      <c r="R39" s="92"/>
      <c r="S39" s="92"/>
      <c r="T39" s="113"/>
      <c r="U39" s="113"/>
      <c r="V39" s="113"/>
      <c r="W39" s="62"/>
      <c r="X39" s="110"/>
    </row>
    <row r="40" spans="1:24" ht="23.25" customHeight="1">
      <c r="A40" s="215" t="s">
        <v>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16"/>
      <c r="M40" s="93">
        <f>SUM(M17:M39)</f>
        <v>2610.2599999999998</v>
      </c>
      <c r="N40" s="39" t="s">
        <v>81</v>
      </c>
      <c r="O40" s="39" t="s">
        <v>81</v>
      </c>
      <c r="P40" s="43">
        <f aca="true" t="shared" si="2" ref="P40:W40">SUM(P17:P39)</f>
        <v>2158.2599999999998</v>
      </c>
      <c r="Q40" s="43">
        <f t="shared" si="2"/>
        <v>0</v>
      </c>
      <c r="R40" s="43">
        <f t="shared" si="2"/>
        <v>0</v>
      </c>
      <c r="S40" s="43">
        <f t="shared" si="2"/>
        <v>452</v>
      </c>
      <c r="T40" s="43">
        <f t="shared" si="2"/>
        <v>2610.2599999999998</v>
      </c>
      <c r="U40" s="43">
        <f t="shared" si="2"/>
        <v>452</v>
      </c>
      <c r="V40" s="43">
        <f t="shared" si="2"/>
        <v>229</v>
      </c>
      <c r="W40" s="43">
        <f t="shared" si="2"/>
        <v>0</v>
      </c>
      <c r="X40" s="43">
        <f>SUM(X26:X39)</f>
        <v>0</v>
      </c>
    </row>
    <row r="41" spans="11:24" ht="12.75">
      <c r="K41" s="192" t="s">
        <v>38</v>
      </c>
      <c r="L41" s="192"/>
      <c r="M41" s="192"/>
      <c r="N41" s="192"/>
      <c r="O41" s="192"/>
      <c r="P41" s="192"/>
      <c r="Q41" s="192"/>
      <c r="R41" s="192"/>
      <c r="T41" s="259">
        <f>T40</f>
        <v>2610.2599999999998</v>
      </c>
      <c r="U41" s="259"/>
      <c r="V41" s="259"/>
      <c r="W41" s="259"/>
      <c r="X41" s="259"/>
    </row>
    <row r="42" spans="1:26" ht="22.5" customHeight="1">
      <c r="A42" s="232" t="s">
        <v>10</v>
      </c>
      <c r="B42" s="232"/>
      <c r="C42" s="232"/>
      <c r="D42" s="232"/>
      <c r="E42" s="41"/>
      <c r="F42" s="234" t="s">
        <v>17</v>
      </c>
      <c r="G42" s="234"/>
      <c r="H42" s="22"/>
      <c r="I42" s="20"/>
      <c r="J42" s="20"/>
      <c r="K42" s="20"/>
      <c r="L42" s="7"/>
      <c r="M42" s="234"/>
      <c r="N42" s="234"/>
      <c r="O42" s="234"/>
      <c r="P42" s="234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2.5" customHeight="1">
      <c r="A43" s="232" t="s">
        <v>11</v>
      </c>
      <c r="B43" s="232"/>
      <c r="C43" s="232"/>
      <c r="D43" s="232"/>
      <c r="E43" s="22"/>
      <c r="F43" s="40"/>
      <c r="G43" s="40"/>
      <c r="H43" s="22"/>
      <c r="I43" s="20"/>
      <c r="J43" s="20"/>
      <c r="K43" s="20"/>
      <c r="L43" s="7"/>
      <c r="M43" s="233"/>
      <c r="N43" s="233"/>
      <c r="O43" s="233"/>
      <c r="P43" s="233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2.5" customHeight="1">
      <c r="A44" s="232" t="s">
        <v>41</v>
      </c>
      <c r="B44" s="232"/>
      <c r="C44" s="232"/>
      <c r="D44" s="232"/>
      <c r="E44" s="7"/>
      <c r="F44" s="20"/>
      <c r="G44" s="20"/>
      <c r="H44" s="22"/>
      <c r="I44" s="234"/>
      <c r="J44" s="234"/>
      <c r="K44" s="234"/>
      <c r="L44" s="7"/>
      <c r="M44" s="235" t="str">
        <f>мо2!K48</f>
        <v>31 травня 2013 року</v>
      </c>
      <c r="N44" s="235"/>
      <c r="O44" s="235"/>
      <c r="P44" s="235"/>
      <c r="Q44" s="7"/>
      <c r="R44" s="7"/>
      <c r="S44" s="7"/>
      <c r="T44" s="7"/>
      <c r="U44" s="7"/>
      <c r="V44" s="7"/>
      <c r="W44" s="7"/>
      <c r="X44" s="7"/>
      <c r="Y44" s="7"/>
      <c r="Z44" s="7"/>
    </row>
  </sheetData>
  <mergeCells count="38">
    <mergeCell ref="A44:D44"/>
    <mergeCell ref="F42:G42"/>
    <mergeCell ref="A8:Y8"/>
    <mergeCell ref="A42:D42"/>
    <mergeCell ref="F11:F15"/>
    <mergeCell ref="A43:D43"/>
    <mergeCell ref="A9:Y9"/>
    <mergeCell ref="A40:L40"/>
    <mergeCell ref="B11:B15"/>
    <mergeCell ref="D11:D15"/>
    <mergeCell ref="E11:E15"/>
    <mergeCell ref="T12:T15"/>
    <mergeCell ref="W11:X14"/>
    <mergeCell ref="U11:V11"/>
    <mergeCell ref="A2:F3"/>
    <mergeCell ref="P1:Y5"/>
    <mergeCell ref="A4:E4"/>
    <mergeCell ref="D5:E5"/>
    <mergeCell ref="T41:X41"/>
    <mergeCell ref="A11:A15"/>
    <mergeCell ref="C11:C15"/>
    <mergeCell ref="A5:C5"/>
    <mergeCell ref="G11:H14"/>
    <mergeCell ref="K12:L14"/>
    <mergeCell ref="P12:S14"/>
    <mergeCell ref="I11:M11"/>
    <mergeCell ref="N11:T11"/>
    <mergeCell ref="A6:Y7"/>
    <mergeCell ref="M44:P44"/>
    <mergeCell ref="J12:J15"/>
    <mergeCell ref="M12:M15"/>
    <mergeCell ref="N12:N15"/>
    <mergeCell ref="I44:K44"/>
    <mergeCell ref="M42:P42"/>
    <mergeCell ref="O12:O15"/>
    <mergeCell ref="K41:R41"/>
    <mergeCell ref="I12:I15"/>
    <mergeCell ref="M43:P43"/>
  </mergeCells>
  <printOptions/>
  <pageMargins left="0.81" right="0.19" top="0.55" bottom="0.14" header="0.6" footer="0.14"/>
  <pageSetup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SheetLayoutView="100" workbookViewId="0" topLeftCell="A1">
      <selection activeCell="I25" sqref="I25:K25"/>
    </sheetView>
  </sheetViews>
  <sheetFormatPr defaultColWidth="9.140625" defaultRowHeight="12.75"/>
  <cols>
    <col min="1" max="1" width="3.421875" style="0" customWidth="1"/>
    <col min="2" max="2" width="5.7109375" style="0" hidden="1" customWidth="1"/>
    <col min="3" max="3" width="5.57421875" style="0" customWidth="1"/>
    <col min="4" max="4" width="7.28125" style="0" customWidth="1"/>
    <col min="5" max="5" width="5.421875" style="0" customWidth="1"/>
    <col min="6" max="6" width="19.7109375" style="0" customWidth="1"/>
    <col min="7" max="7" width="4.00390625" style="0" customWidth="1"/>
    <col min="8" max="8" width="4.140625" style="0" customWidth="1"/>
    <col min="9" max="9" width="7.28125" style="0" customWidth="1"/>
    <col min="10" max="10" width="4.7109375" style="0" customWidth="1"/>
    <col min="12" max="12" width="4.57421875" style="0" customWidth="1"/>
    <col min="13" max="13" width="8.8515625" style="0" customWidth="1"/>
    <col min="14" max="14" width="7.57421875" style="0" customWidth="1"/>
    <col min="15" max="15" width="6.7109375" style="0" customWidth="1"/>
    <col min="16" max="16" width="6.421875" style="0" customWidth="1"/>
    <col min="17" max="17" width="6.28125" style="0" customWidth="1"/>
    <col min="18" max="18" width="7.7109375" style="0" customWidth="1"/>
    <col min="19" max="19" width="5.421875" style="0" customWidth="1"/>
    <col min="20" max="20" width="8.57421875" style="0" customWidth="1"/>
    <col min="21" max="21" width="5.140625" style="0" customWidth="1"/>
    <col min="22" max="22" width="5.421875" style="0" customWidth="1"/>
    <col min="23" max="23" width="4.00390625" style="0" customWidth="1"/>
    <col min="24" max="24" width="5.57421875" style="0" customWidth="1"/>
    <col min="25" max="25" width="9.140625" style="0" hidden="1" customWidth="1"/>
  </cols>
  <sheetData>
    <row r="1" spans="1:25" ht="9.75" customHeight="1">
      <c r="A1" s="1"/>
      <c r="B1" s="1"/>
      <c r="C1" s="8"/>
      <c r="D1" s="4"/>
      <c r="P1" s="289" t="s">
        <v>171</v>
      </c>
      <c r="Q1" s="289"/>
      <c r="R1" s="289"/>
      <c r="S1" s="289"/>
      <c r="T1" s="289"/>
      <c r="U1" s="289"/>
      <c r="V1" s="289"/>
      <c r="W1" s="289"/>
      <c r="X1" s="289"/>
      <c r="Y1" s="289"/>
    </row>
    <row r="2" spans="1:25" ht="15.75" customHeight="1">
      <c r="A2" s="288"/>
      <c r="B2" s="288"/>
      <c r="C2" s="288"/>
      <c r="D2" s="288"/>
      <c r="E2" s="288"/>
      <c r="F2" s="288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9.75" customHeight="1">
      <c r="A3" s="288"/>
      <c r="B3" s="288"/>
      <c r="C3" s="288"/>
      <c r="D3" s="288"/>
      <c r="E3" s="288"/>
      <c r="F3" s="288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5" ht="18.75" customHeight="1">
      <c r="A4" s="290" t="s">
        <v>12</v>
      </c>
      <c r="B4" s="290"/>
      <c r="C4" s="290"/>
      <c r="D4" s="290"/>
      <c r="E4" s="290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13.5" customHeight="1">
      <c r="A5" s="175" t="s">
        <v>13</v>
      </c>
      <c r="B5" s="175"/>
      <c r="C5" s="175"/>
      <c r="D5" s="291"/>
      <c r="E5" s="292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t="15.75" customHeight="1">
      <c r="A6" s="188" t="s">
        <v>172</v>
      </c>
      <c r="B6" s="188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</row>
    <row r="7" spans="1:25" ht="9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5" ht="18.75" customHeight="1">
      <c r="A8" s="287" t="str">
        <f>мо2!A8</f>
        <v>за травень 2013 року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</row>
    <row r="9" spans="1:25" ht="21" customHeight="1">
      <c r="A9" s="181" t="s">
        <v>173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ht="12.75">
      <c r="X10" t="s">
        <v>19</v>
      </c>
    </row>
    <row r="11" spans="1:24" ht="12.75">
      <c r="A11" s="255" t="s">
        <v>22</v>
      </c>
      <c r="B11" s="244"/>
      <c r="C11" s="255" t="s">
        <v>66</v>
      </c>
      <c r="D11" s="255" t="s">
        <v>67</v>
      </c>
      <c r="E11" s="271" t="s">
        <v>68</v>
      </c>
      <c r="F11" s="255" t="s">
        <v>69</v>
      </c>
      <c r="G11" s="271" t="s">
        <v>174</v>
      </c>
      <c r="H11" s="271"/>
      <c r="I11" s="183" t="s">
        <v>175</v>
      </c>
      <c r="J11" s="183"/>
      <c r="K11" s="183"/>
      <c r="L11" s="183"/>
      <c r="M11" s="183"/>
      <c r="N11" s="183" t="s">
        <v>176</v>
      </c>
      <c r="O11" s="183"/>
      <c r="P11" s="183"/>
      <c r="Q11" s="183"/>
      <c r="R11" s="183"/>
      <c r="S11" s="183"/>
      <c r="T11" s="183"/>
      <c r="U11" s="293" t="s">
        <v>97</v>
      </c>
      <c r="V11" s="294"/>
      <c r="W11" s="271" t="s">
        <v>177</v>
      </c>
      <c r="X11" s="271"/>
    </row>
    <row r="12" spans="1:24" s="28" customFormat="1" ht="76.5" customHeight="1">
      <c r="A12" s="255"/>
      <c r="B12" s="295"/>
      <c r="C12" s="255"/>
      <c r="D12" s="255"/>
      <c r="E12" s="271"/>
      <c r="F12" s="255"/>
      <c r="G12" s="271"/>
      <c r="H12" s="271"/>
      <c r="I12" s="255" t="s">
        <v>73</v>
      </c>
      <c r="J12" s="271" t="s">
        <v>68</v>
      </c>
      <c r="K12" s="255" t="s">
        <v>74</v>
      </c>
      <c r="L12" s="255"/>
      <c r="M12" s="255" t="s">
        <v>5</v>
      </c>
      <c r="N12" s="255" t="s">
        <v>73</v>
      </c>
      <c r="O12" s="271" t="s">
        <v>68</v>
      </c>
      <c r="P12" s="179" t="s">
        <v>80</v>
      </c>
      <c r="Q12" s="180"/>
      <c r="R12" s="180"/>
      <c r="S12" s="228"/>
      <c r="T12" s="255" t="s">
        <v>5</v>
      </c>
      <c r="U12" s="30" t="s">
        <v>71</v>
      </c>
      <c r="V12" s="30" t="s">
        <v>71</v>
      </c>
      <c r="W12" s="271"/>
      <c r="X12" s="271"/>
    </row>
    <row r="13" spans="1:24" ht="14.25" customHeight="1">
      <c r="A13" s="255"/>
      <c r="B13" s="245"/>
      <c r="C13" s="255"/>
      <c r="D13" s="255"/>
      <c r="E13" s="271"/>
      <c r="F13" s="255"/>
      <c r="G13" s="32" t="s">
        <v>71</v>
      </c>
      <c r="H13" s="32" t="s">
        <v>72</v>
      </c>
      <c r="I13" s="255"/>
      <c r="J13" s="271"/>
      <c r="K13" s="23">
        <v>324</v>
      </c>
      <c r="L13" s="23" t="s">
        <v>75</v>
      </c>
      <c r="M13" s="255"/>
      <c r="N13" s="255"/>
      <c r="O13" s="271"/>
      <c r="P13" s="23">
        <v>801</v>
      </c>
      <c r="Q13" s="23">
        <v>234</v>
      </c>
      <c r="R13" s="23">
        <v>235</v>
      </c>
      <c r="S13" s="23" t="s">
        <v>75</v>
      </c>
      <c r="T13" s="255"/>
      <c r="U13" s="30" t="s">
        <v>72</v>
      </c>
      <c r="V13" s="30" t="s">
        <v>72</v>
      </c>
      <c r="W13" s="32" t="s">
        <v>71</v>
      </c>
      <c r="X13" s="32" t="s">
        <v>72</v>
      </c>
    </row>
    <row r="14" spans="1:24" ht="12.75">
      <c r="A14" s="34">
        <v>1</v>
      </c>
      <c r="B14" s="34"/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34">
        <v>16</v>
      </c>
      <c r="Q14" s="34">
        <v>17</v>
      </c>
      <c r="R14" s="34">
        <v>18</v>
      </c>
      <c r="S14" s="34">
        <v>19</v>
      </c>
      <c r="T14" s="34">
        <v>20</v>
      </c>
      <c r="U14" s="34"/>
      <c r="V14" s="34"/>
      <c r="W14" s="34">
        <v>21</v>
      </c>
      <c r="X14" s="34">
        <v>22</v>
      </c>
    </row>
    <row r="15" spans="1:24" ht="27" customHeight="1">
      <c r="A15" s="110">
        <v>1</v>
      </c>
      <c r="B15" s="109"/>
      <c r="C15" s="110"/>
      <c r="D15" s="111"/>
      <c r="E15" s="109"/>
      <c r="F15" s="110"/>
      <c r="G15" s="62" t="s">
        <v>112</v>
      </c>
      <c r="H15" s="62" t="s">
        <v>112</v>
      </c>
      <c r="I15" s="111" t="s">
        <v>112</v>
      </c>
      <c r="J15" s="114" t="s">
        <v>112</v>
      </c>
      <c r="K15" s="113" t="s">
        <v>112</v>
      </c>
      <c r="L15" s="110" t="s">
        <v>112</v>
      </c>
      <c r="M15" s="113" t="s">
        <v>112</v>
      </c>
      <c r="N15" s="111" t="s">
        <v>112</v>
      </c>
      <c r="O15" s="109" t="s">
        <v>112</v>
      </c>
      <c r="P15" s="113" t="s">
        <v>112</v>
      </c>
      <c r="Q15" s="113" t="s">
        <v>112</v>
      </c>
      <c r="R15" s="92" t="s">
        <v>112</v>
      </c>
      <c r="S15" s="62" t="s">
        <v>112</v>
      </c>
      <c r="T15" s="113" t="s">
        <v>112</v>
      </c>
      <c r="U15" s="113"/>
      <c r="V15" s="113"/>
      <c r="W15" s="110" t="s">
        <v>112</v>
      </c>
      <c r="X15" s="110" t="s">
        <v>112</v>
      </c>
    </row>
    <row r="16" spans="1:24" ht="27" customHeight="1">
      <c r="A16" s="110"/>
      <c r="B16" s="45"/>
      <c r="C16" s="62"/>
      <c r="D16" s="46"/>
      <c r="E16" s="45"/>
      <c r="F16" s="62"/>
      <c r="G16" s="62" t="s">
        <v>112</v>
      </c>
      <c r="H16" s="62" t="s">
        <v>112</v>
      </c>
      <c r="I16" s="111" t="s">
        <v>112</v>
      </c>
      <c r="J16" s="114" t="s">
        <v>112</v>
      </c>
      <c r="K16" s="113" t="s">
        <v>112</v>
      </c>
      <c r="L16" s="110" t="s">
        <v>112</v>
      </c>
      <c r="M16" s="113" t="s">
        <v>112</v>
      </c>
      <c r="N16" s="111" t="s">
        <v>112</v>
      </c>
      <c r="O16" s="109" t="s">
        <v>112</v>
      </c>
      <c r="P16" s="110" t="s">
        <v>112</v>
      </c>
      <c r="Q16" s="113" t="s">
        <v>112</v>
      </c>
      <c r="R16" s="62" t="s">
        <v>112</v>
      </c>
      <c r="S16" s="62" t="s">
        <v>112</v>
      </c>
      <c r="T16" s="113" t="s">
        <v>112</v>
      </c>
      <c r="U16" s="113"/>
      <c r="V16" s="113"/>
      <c r="W16" s="110" t="s">
        <v>112</v>
      </c>
      <c r="X16" s="110" t="s">
        <v>112</v>
      </c>
    </row>
    <row r="17" spans="1:24" ht="27" customHeight="1">
      <c r="A17" s="62"/>
      <c r="B17" s="45"/>
      <c r="C17" s="62"/>
      <c r="D17" s="46"/>
      <c r="E17" s="45"/>
      <c r="F17" s="62"/>
      <c r="G17" s="62" t="s">
        <v>112</v>
      </c>
      <c r="H17" s="62" t="s">
        <v>112</v>
      </c>
      <c r="I17" s="46" t="s">
        <v>112</v>
      </c>
      <c r="J17" s="44" t="s">
        <v>112</v>
      </c>
      <c r="K17" s="92" t="s">
        <v>112</v>
      </c>
      <c r="L17" s="110" t="s">
        <v>112</v>
      </c>
      <c r="M17" s="113" t="s">
        <v>112</v>
      </c>
      <c r="N17" s="46" t="s">
        <v>112</v>
      </c>
      <c r="O17" s="45" t="s">
        <v>112</v>
      </c>
      <c r="P17" s="62" t="s">
        <v>112</v>
      </c>
      <c r="Q17" s="92" t="s">
        <v>112</v>
      </c>
      <c r="R17" s="62" t="s">
        <v>112</v>
      </c>
      <c r="S17" s="62" t="s">
        <v>112</v>
      </c>
      <c r="T17" s="92" t="s">
        <v>112</v>
      </c>
      <c r="U17" s="92"/>
      <c r="V17" s="92"/>
      <c r="W17" s="62" t="str">
        <f>"-"</f>
        <v>-</v>
      </c>
      <c r="X17" s="62" t="str">
        <f>"-"</f>
        <v>-</v>
      </c>
    </row>
    <row r="18" spans="1:24" ht="27" customHeight="1">
      <c r="A18" s="62"/>
      <c r="B18" s="45"/>
      <c r="C18" s="62"/>
      <c r="D18" s="46"/>
      <c r="E18" s="45"/>
      <c r="F18" s="62"/>
      <c r="G18" s="62" t="s">
        <v>112</v>
      </c>
      <c r="H18" s="62" t="s">
        <v>112</v>
      </c>
      <c r="I18" s="46" t="s">
        <v>112</v>
      </c>
      <c r="J18" s="44" t="s">
        <v>112</v>
      </c>
      <c r="K18" s="92" t="s">
        <v>112</v>
      </c>
      <c r="L18" s="110" t="s">
        <v>112</v>
      </c>
      <c r="M18" s="113" t="s">
        <v>112</v>
      </c>
      <c r="N18" s="46" t="s">
        <v>112</v>
      </c>
      <c r="O18" s="45" t="s">
        <v>112</v>
      </c>
      <c r="P18" s="92" t="s">
        <v>112</v>
      </c>
      <c r="Q18" s="92" t="s">
        <v>112</v>
      </c>
      <c r="R18" s="62" t="s">
        <v>112</v>
      </c>
      <c r="S18" s="62" t="s">
        <v>112</v>
      </c>
      <c r="T18" s="92" t="s">
        <v>112</v>
      </c>
      <c r="U18" s="92"/>
      <c r="V18" s="92"/>
      <c r="W18" s="62" t="s">
        <v>112</v>
      </c>
      <c r="X18" s="62" t="s">
        <v>112</v>
      </c>
    </row>
    <row r="19" spans="1:24" ht="27" customHeight="1">
      <c r="A19" s="62"/>
      <c r="B19" s="45"/>
      <c r="C19" s="62"/>
      <c r="D19" s="46"/>
      <c r="E19" s="45"/>
      <c r="F19" s="62"/>
      <c r="G19" s="62" t="s">
        <v>112</v>
      </c>
      <c r="H19" s="62" t="s">
        <v>112</v>
      </c>
      <c r="I19" s="62" t="s">
        <v>112</v>
      </c>
      <c r="J19" s="62" t="s">
        <v>112</v>
      </c>
      <c r="K19" s="62" t="s">
        <v>112</v>
      </c>
      <c r="L19" s="62" t="s">
        <v>112</v>
      </c>
      <c r="M19" s="62" t="s">
        <v>112</v>
      </c>
      <c r="N19" s="62" t="s">
        <v>112</v>
      </c>
      <c r="O19" s="62" t="s">
        <v>112</v>
      </c>
      <c r="P19" s="62" t="s">
        <v>112</v>
      </c>
      <c r="Q19" s="62" t="s">
        <v>112</v>
      </c>
      <c r="R19" s="62" t="s">
        <v>112</v>
      </c>
      <c r="S19" s="62" t="s">
        <v>112</v>
      </c>
      <c r="T19" s="62" t="s">
        <v>112</v>
      </c>
      <c r="U19" s="62"/>
      <c r="V19" s="62"/>
      <c r="W19" s="62" t="s">
        <v>112</v>
      </c>
      <c r="X19" s="62" t="s">
        <v>112</v>
      </c>
    </row>
    <row r="20" spans="1:24" ht="27" customHeight="1" hidden="1">
      <c r="A20" s="62"/>
      <c r="B20" s="45"/>
      <c r="C20" s="62"/>
      <c r="D20" s="46"/>
      <c r="E20" s="45"/>
      <c r="F20" s="62"/>
      <c r="G20" s="62" t="s">
        <v>112</v>
      </c>
      <c r="H20" s="62" t="s">
        <v>112</v>
      </c>
      <c r="I20" s="62" t="s">
        <v>112</v>
      </c>
      <c r="J20" s="62" t="s">
        <v>112</v>
      </c>
      <c r="K20" s="62" t="s">
        <v>112</v>
      </c>
      <c r="L20" s="62" t="s">
        <v>112</v>
      </c>
      <c r="M20" s="62" t="s">
        <v>112</v>
      </c>
      <c r="N20" s="62" t="s">
        <v>112</v>
      </c>
      <c r="O20" s="62" t="s">
        <v>112</v>
      </c>
      <c r="P20" s="62" t="s">
        <v>112</v>
      </c>
      <c r="Q20" s="62" t="s">
        <v>112</v>
      </c>
      <c r="R20" s="62" t="s">
        <v>112</v>
      </c>
      <c r="S20" s="62" t="s">
        <v>112</v>
      </c>
      <c r="T20" s="62" t="s">
        <v>112</v>
      </c>
      <c r="U20" s="62"/>
      <c r="V20" s="62"/>
      <c r="W20" s="62" t="s">
        <v>112</v>
      </c>
      <c r="X20" s="62" t="s">
        <v>112</v>
      </c>
    </row>
    <row r="21" spans="1:24" ht="23.25" customHeight="1">
      <c r="A21" s="215" t="s">
        <v>8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16"/>
      <c r="M21" s="93">
        <f>SUM(M15:M20)</f>
        <v>0</v>
      </c>
      <c r="N21" s="39" t="s">
        <v>81</v>
      </c>
      <c r="O21" s="39" t="s">
        <v>81</v>
      </c>
      <c r="P21" s="43">
        <f>SUM(P15:P20)</f>
        <v>0</v>
      </c>
      <c r="Q21" s="43">
        <f>SUM(Q15:Q20)</f>
        <v>0</v>
      </c>
      <c r="R21" s="43">
        <f>SUM(R15:R20)</f>
        <v>0</v>
      </c>
      <c r="S21" s="43">
        <f>SUM(S16:S20)</f>
        <v>0</v>
      </c>
      <c r="T21" s="43">
        <f>SUM(T15:T20)</f>
        <v>0</v>
      </c>
      <c r="U21" s="43"/>
      <c r="V21" s="43"/>
      <c r="W21" s="39" t="str">
        <f>"-"</f>
        <v>-</v>
      </c>
      <c r="X21" s="39" t="s">
        <v>112</v>
      </c>
    </row>
    <row r="22" spans="11:24" ht="12.75">
      <c r="K22" s="192" t="s">
        <v>38</v>
      </c>
      <c r="L22" s="192"/>
      <c r="M22" s="192"/>
      <c r="N22" s="192"/>
      <c r="O22" s="192"/>
      <c r="P22" s="192"/>
      <c r="Q22" s="192"/>
      <c r="R22" s="192"/>
      <c r="T22" s="193">
        <f>M21</f>
        <v>0</v>
      </c>
      <c r="U22" s="193"/>
      <c r="V22" s="193"/>
      <c r="W22" s="193"/>
      <c r="X22" s="193"/>
    </row>
    <row r="23" spans="1:26" ht="22.5" customHeight="1">
      <c r="A23" s="232" t="s">
        <v>10</v>
      </c>
      <c r="B23" s="232"/>
      <c r="C23" s="232"/>
      <c r="D23" s="232"/>
      <c r="E23" s="41"/>
      <c r="F23" s="234" t="s">
        <v>17</v>
      </c>
      <c r="G23" s="234"/>
      <c r="H23" s="22"/>
      <c r="I23" s="20"/>
      <c r="J23" s="20"/>
      <c r="K23" s="20"/>
      <c r="L23" s="7"/>
      <c r="M23" s="234"/>
      <c r="N23" s="234"/>
      <c r="O23" s="234"/>
      <c r="P23" s="234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2.5" customHeight="1">
      <c r="A24" s="232" t="s">
        <v>11</v>
      </c>
      <c r="B24" s="232"/>
      <c r="C24" s="232"/>
      <c r="D24" s="232"/>
      <c r="E24" s="22"/>
      <c r="F24" s="40"/>
      <c r="G24" s="40"/>
      <c r="H24" s="22"/>
      <c r="I24" s="20"/>
      <c r="J24" s="20"/>
      <c r="K24" s="20"/>
      <c r="L24" s="7"/>
      <c r="M24" s="233"/>
      <c r="N24" s="233"/>
      <c r="O24" s="233"/>
      <c r="P24" s="233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2.5" customHeight="1">
      <c r="A25" s="296" t="s">
        <v>41</v>
      </c>
      <c r="B25" s="296"/>
      <c r="C25" s="296"/>
      <c r="D25" s="296"/>
      <c r="E25" s="296"/>
      <c r="F25" s="20"/>
      <c r="G25" s="20"/>
      <c r="H25" s="22"/>
      <c r="I25" s="234"/>
      <c r="J25" s="234"/>
      <c r="K25" s="234"/>
      <c r="L25" s="7"/>
      <c r="M25" s="235" t="str">
        <f>мо2!K48</f>
        <v>31 травня 2013 року</v>
      </c>
      <c r="N25" s="235"/>
      <c r="O25" s="235"/>
      <c r="P25" s="235"/>
      <c r="Q25" s="7"/>
      <c r="R25" s="7"/>
      <c r="S25" s="7"/>
      <c r="T25" s="7"/>
      <c r="U25" s="7"/>
      <c r="V25" s="7"/>
      <c r="W25" s="7"/>
      <c r="X25" s="7"/>
      <c r="Y25" s="7"/>
      <c r="Z25" s="7"/>
    </row>
  </sheetData>
  <mergeCells count="38">
    <mergeCell ref="P1:Y5"/>
    <mergeCell ref="A2:F3"/>
    <mergeCell ref="A4:E4"/>
    <mergeCell ref="A5:C5"/>
    <mergeCell ref="D5:E5"/>
    <mergeCell ref="A6:Y7"/>
    <mergeCell ref="A8:Y8"/>
    <mergeCell ref="A9:Y9"/>
    <mergeCell ref="A11:A13"/>
    <mergeCell ref="B11:B13"/>
    <mergeCell ref="C11:C13"/>
    <mergeCell ref="D11:D13"/>
    <mergeCell ref="E11:E13"/>
    <mergeCell ref="F11:F13"/>
    <mergeCell ref="G11:H12"/>
    <mergeCell ref="I11:M11"/>
    <mergeCell ref="N11:T11"/>
    <mergeCell ref="U11:V11"/>
    <mergeCell ref="W11:X12"/>
    <mergeCell ref="I12:I13"/>
    <mergeCell ref="J12:J13"/>
    <mergeCell ref="K12:L12"/>
    <mergeCell ref="M12:M13"/>
    <mergeCell ref="N12:N13"/>
    <mergeCell ref="O12:O13"/>
    <mergeCell ref="P12:S12"/>
    <mergeCell ref="T12:T13"/>
    <mergeCell ref="A21:L21"/>
    <mergeCell ref="K22:R22"/>
    <mergeCell ref="T22:X22"/>
    <mergeCell ref="I25:K25"/>
    <mergeCell ref="M25:P25"/>
    <mergeCell ref="A23:D23"/>
    <mergeCell ref="F23:G23"/>
    <mergeCell ref="M23:P23"/>
    <mergeCell ref="A24:D24"/>
    <mergeCell ref="M24:P24"/>
    <mergeCell ref="A25:E25"/>
  </mergeCells>
  <printOptions/>
  <pageMargins left="0.47" right="0.17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RFU1004</cp:lastModifiedBy>
  <cp:lastPrinted>2013-06-07T10:17:30Z</cp:lastPrinted>
  <dcterms:created xsi:type="dcterms:W3CDTF">1996-10-08T23:32:33Z</dcterms:created>
  <dcterms:modified xsi:type="dcterms:W3CDTF">2013-06-07T10:54:14Z</dcterms:modified>
  <cp:category/>
  <cp:version/>
  <cp:contentType/>
  <cp:contentStatus/>
</cp:coreProperties>
</file>